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IR팀\2. 판매&amp;생산\1.판매\1. 실적 정리(월별)\2019\"/>
    </mc:Choice>
  </mc:AlternateContent>
  <bookViews>
    <workbookView xWindow="0" yWindow="900" windowWidth="19200" windowHeight="11760" tabRatio="886" activeTab="1"/>
  </bookViews>
  <sheets>
    <sheet name="Cover" sheetId="40" r:id="rId1"/>
    <sheet name="Total Sales Vol. 2019" sheetId="51" r:id="rId2"/>
    <sheet name="2018" sheetId="50" r:id="rId3"/>
    <sheet name="2017" sheetId="49" r:id="rId4"/>
    <sheet name="2016" sheetId="48" r:id="rId5"/>
    <sheet name="2015" sheetId="47" r:id="rId6"/>
    <sheet name="2014" sheetId="46" r:id="rId7"/>
    <sheet name="2013" sheetId="33" r:id="rId8"/>
    <sheet name="2012" sheetId="43" r:id="rId9"/>
    <sheet name="2011" sheetId="44" r:id="rId10"/>
    <sheet name="2010" sheetId="45" r:id="rId11"/>
    <sheet name="Data" sheetId="41" state="hidden" r:id="rId12"/>
  </sheets>
  <externalReferences>
    <externalReference r:id="rId13"/>
  </externalReferences>
  <definedNames>
    <definedName name="_xlnm.Print_Area" localSheetId="10">'2010'!$A$1:$T$43</definedName>
    <definedName name="_xlnm.Print_Area" localSheetId="9">'2011'!$A$1:$T$44</definedName>
    <definedName name="_xlnm.Print_Area" localSheetId="8">'2012'!$A$1:$T$44</definedName>
    <definedName name="_xlnm.Print_Area" localSheetId="7">'2013'!$A$1:$U$45</definedName>
    <definedName name="_xlnm.Print_Area" localSheetId="6">'2014'!$A$1:$U$44</definedName>
    <definedName name="_xlnm.Print_Area" localSheetId="5">'2015'!$A$1:$U$45</definedName>
    <definedName name="_xlnm.Print_Area" localSheetId="4">'2016'!$A$1:$U$50</definedName>
    <definedName name="_xlnm.Print_Area" localSheetId="3">'2017'!$A$1:$U$49</definedName>
    <definedName name="_xlnm.Print_Area" localSheetId="2">'2018'!$A$1:$U$52</definedName>
    <definedName name="_xlnm.Print_Area" localSheetId="0">Cover!$A$1:$L$25</definedName>
    <definedName name="_xlnm.Print_Area" localSheetId="1">'Total Sales Vol. 2019'!$A$1:$U$56</definedName>
  </definedNames>
  <calcPr calcId="152511"/>
</workbook>
</file>

<file path=xl/calcChain.xml><?xml version="1.0" encoding="utf-8"?>
<calcChain xmlns="http://schemas.openxmlformats.org/spreadsheetml/2006/main">
  <c r="T46" i="51" l="1"/>
  <c r="T45" i="51"/>
  <c r="T44" i="51"/>
  <c r="T42" i="51"/>
  <c r="T41" i="51"/>
  <c r="T40" i="51"/>
  <c r="T39" i="51"/>
  <c r="T38" i="51"/>
  <c r="T37" i="51"/>
  <c r="T36" i="51"/>
  <c r="T35" i="51"/>
  <c r="T34" i="51"/>
  <c r="T29" i="51"/>
  <c r="T28" i="51"/>
  <c r="T27" i="51"/>
  <c r="T26" i="51"/>
  <c r="T25" i="51"/>
  <c r="T24" i="51"/>
  <c r="T23" i="51"/>
  <c r="T22" i="51"/>
  <c r="T21" i="51"/>
  <c r="Q46" i="51" l="1"/>
  <c r="U6" i="51" l="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T47" i="51" s="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T14" i="51" s="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T13" i="51" s="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T11" i="51" s="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T10" i="51" s="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T8" i="51" s="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T7" i="51" s="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T6" i="51" l="1"/>
  <c r="T43" i="51"/>
  <c r="T12" i="51"/>
  <c r="T30" i="51"/>
  <c r="T9" i="51"/>
  <c r="K48" i="5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T48" i="51" l="1"/>
  <c r="T15" i="51"/>
  <c r="O16" i="5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T16" i="51" l="1"/>
  <c r="Q16" i="5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<sst xmlns="http://schemas.openxmlformats.org/spreadsheetml/2006/main" count="1131" uniqueCount="229">
  <si>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</si>
  <si>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</si>
  <si>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</si>
  <si>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</si>
  <si>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</si>
  <si>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</si>
  <si>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</si>
  <si>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</si>
  <si>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</si>
  <si>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</si>
  <si>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</si>
  <si>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</si>
  <si>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</si>
  <si>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</si>
  <si>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</si>
  <si>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</si>
  <si>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</si>
  <si>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</si>
  <si>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</si>
  <si>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</si>
  <si>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</si>
  <si>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</si>
  <si>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</si>
  <si>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</si>
  <si>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</si>
  <si>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</si>
  <si>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</si>
  <si>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</si>
  <si>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</si>
  <si>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</si>
  <si>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</si>
  <si>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</si>
  <si>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</si>
  <si>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</si>
  <si>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</si>
  <si>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</si>
  <si>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</si>
  <si>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</si>
  <si>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</si>
  <si>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</si>
  <si>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</si>
  <si>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</si>
  <si>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</si>
  <si>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</si>
  <si>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</si>
  <si>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</si>
  <si>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</si>
  <si>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</si>
  <si>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</si>
  <si>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</si>
  <si>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</si>
  <si>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</si>
  <si>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</si>
  <si>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</si>
  <si>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</si>
  <si>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</si>
  <si>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</si>
  <si>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</si>
  <si>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</si>
  <si>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</si>
  <si>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</si>
  <si>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</si>
  <si>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</si>
  <si>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</si>
  <si>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</si>
  <si>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</si>
  <si>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</si>
  <si>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</si>
  <si>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</si>
  <si>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</si>
  <si>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</si>
  <si>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</si>
  <si>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</si>
  <si>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</si>
  <si>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</si>
  <si>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</si>
  <si>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</si>
  <si>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</si>
  <si>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</si>
  <si>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</si>
  <si>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</si>
  <si>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</si>
  <si>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</si>
  <si>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</si>
  <si>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</si>
  <si>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</si>
  <si>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</si>
  <si>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</si>
  <si>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</si>
  <si>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</si>
  <si>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</si>
  <si>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</si>
  <si>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</si>
  <si>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</si>
  <si>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</si>
  <si>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</si>
  <si>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</si>
  <si>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</si>
  <si>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</si>
  <si>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</si>
  <si>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</si>
  <si>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</si>
  <si>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</si>
  <si>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</si>
  <si>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</si>
  <si>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</si>
  <si>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</si>
  <si>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</si>
  <si>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</si>
  <si>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</si>
  <si>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</si>
  <si>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</si>
  <si>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</si>
  <si>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</si>
  <si>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</si>
  <si>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</si>
  <si>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</si>
  <si>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</si>
  <si>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</si>
  <si>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</si>
  <si>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</si>
  <si>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</si>
  <si>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</si>
  <si>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</si>
  <si>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</si>
  <si>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</si>
  <si>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</si>
  <si>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</si>
  <si>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</si>
  <si>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</si>
  <si>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</si>
  <si>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</si>
  <si>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</si>
  <si>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</si>
  <si>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</si>
  <si>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</si>
  <si>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</si>
  <si>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</si>
  <si>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</si>
  <si>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</si>
  <si>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</si>
  <si>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</si>
  <si>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</si>
  <si>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</si>
  <si>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</si>
  <si>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</si>
  <si>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</si>
  <si>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</si>
  <si>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</si>
  <si>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</si>
  <si>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</si>
  <si>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</si>
  <si>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</si>
  <si>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</si>
  <si>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</si>
  <si>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</si>
  <si>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</si>
  <si>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</si>
  <si>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</si>
  <si>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</si>
  <si>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</si>
  <si>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</si>
  <si>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</si>
  <si>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</si>
  <si>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</si>
  <si>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</si>
  <si>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</si>
  <si>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</si>
  <si>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</si>
  <si>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</si>
  <si>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</si>
  <si>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</si>
  <si>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</si>
  <si>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</si>
  <si>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</si>
  <si>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</si>
  <si>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</si>
  <si>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</si>
  <si>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</si>
  <si>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</si>
  <si>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</si>
  <si>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</si>
  <si>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</si>
  <si>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</si>
  <si>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</si>
  <si>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</si>
  <si>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</si>
  <si>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</si>
  <si>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</si>
  <si>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</si>
  <si>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</si>
  <si>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</si>
  <si>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</si>
  <si>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</si>
  <si>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</si>
  <si>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</si>
  <si>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</si>
  <si>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</si>
  <si>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</si>
  <si>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</si>
  <si>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</si>
  <si>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</si>
  <si>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</si>
  <si>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</si>
  <si>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</si>
  <si>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</si>
  <si>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</si>
  <si>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</si>
  <si>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</si>
  <si>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</si>
  <si>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</si>
  <si>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</si>
  <si>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</si>
  <si>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</si>
  <si>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</si>
  <si>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</si>
  <si>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</si>
  <si>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</si>
  <si>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</si>
  <si>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</si>
  <si>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</si>
  <si>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</si>
  <si>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</si>
  <si>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</si>
  <si>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FY 2019</t>
    <phoneticPr fontId="112" type="noConversion"/>
  </si>
  <si>
    <t>Korando</t>
    <phoneticPr fontId="136" type="noConversion"/>
  </si>
  <si>
    <t>※ 3월/6월 내수 코란도스포츠 : 조달</t>
    <phoneticPr fontId="136" type="noConversion"/>
  </si>
  <si>
    <t>※ 9월 내수 렉스턴 40대 감소 반영</t>
    <phoneticPr fontId="136" type="noConversion"/>
  </si>
  <si>
    <t>YoY (December)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</si>
</sst>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47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227135</xdr:colOff>
      <xdr:row>6</xdr:row>
      <xdr:rowOff>238755</xdr:rowOff>
    </xdr:from>
    <xdr:to>
      <xdr:col>11</xdr:col>
      <xdr:colOff>494566</xdr:colOff>
      <xdr:row>12</xdr:row>
      <xdr:rowOff>178043</xdr:rowOff>
    </xdr:to>
    <xdr:pic>
      <xdr:nvPicPr>
        <xdr:cNvPr id="3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020" y="1513640"/>
          <a:ext cx="5777277" cy="1866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130" zoomScaleNormal="100" zoomScaleSheetLayoutView="130" workbookViewId="0">
      <selection activeCell="H4" sqref="H4"/>
    </sheetView>
  </sheetViews>
  <sheetFormatPr defaultColWidth="9"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308" t="s">
        <v>56</v>
      </c>
      <c r="B19" s="308"/>
      <c r="C19" s="308"/>
      <c r="D19" s="308"/>
      <c r="E19" s="308"/>
      <c r="F19" s="308"/>
      <c r="G19" s="308"/>
      <c r="H19" s="82"/>
      <c r="I19" s="81"/>
      <c r="J19" s="81"/>
      <c r="K19" s="77"/>
      <c r="L19" s="77"/>
    </row>
    <row r="20" spans="1:12" ht="16.5" customHeight="1">
      <c r="A20" s="308"/>
      <c r="B20" s="308"/>
      <c r="C20" s="308"/>
      <c r="D20" s="308"/>
      <c r="E20" s="308"/>
      <c r="F20" s="308"/>
      <c r="G20" s="308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204</v>
      </c>
      <c r="H21" s="82"/>
      <c r="I21" s="78"/>
      <c r="J21" s="78"/>
      <c r="K21" s="75"/>
      <c r="L21" s="75"/>
    </row>
    <row r="22" spans="1:12" ht="23.25">
      <c r="A22" s="145"/>
      <c r="B22" s="145" t="s">
        <v>205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224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309" t="s">
        <v>80</v>
      </c>
      <c r="H25" s="309"/>
      <c r="I25" s="309"/>
      <c r="J25" s="309"/>
      <c r="K25" s="309"/>
      <c r="L25" s="309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O36" sqref="O36"/>
      <selection pane="topRight" activeCell="O36" sqref="O36"/>
      <selection pane="bottomLeft" activeCell="O36" sqref="O36"/>
      <selection pane="bottomRight" activeCell="J27" sqref="J27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118</v>
      </c>
    </row>
    <row r="3" spans="1:23" ht="20.25" customHeight="1">
      <c r="E3" s="312" t="s">
        <v>119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120</v>
      </c>
      <c r="T3" s="317"/>
    </row>
    <row r="4" spans="1:23" ht="16.5">
      <c r="A4" s="318" t="s">
        <v>121</v>
      </c>
      <c r="B4" s="319"/>
      <c r="C4" s="320"/>
      <c r="D4" s="10"/>
      <c r="E4" s="11" t="s">
        <v>2</v>
      </c>
      <c r="F4" s="12" t="s">
        <v>122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127</v>
      </c>
      <c r="L4" s="12" t="s">
        <v>128</v>
      </c>
      <c r="M4" s="12" t="s">
        <v>129</v>
      </c>
      <c r="N4" s="12" t="s">
        <v>130</v>
      </c>
      <c r="O4" s="12" t="s">
        <v>131</v>
      </c>
      <c r="P4" s="12" t="s">
        <v>132</v>
      </c>
      <c r="Q4" s="13" t="s">
        <v>133</v>
      </c>
      <c r="R4" s="14"/>
      <c r="S4" s="13" t="s">
        <v>134</v>
      </c>
      <c r="T4" s="13" t="s">
        <v>135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133</v>
      </c>
      <c r="B6" s="221" t="s">
        <v>136</v>
      </c>
      <c r="C6" s="20" t="s">
        <v>137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138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139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140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141</v>
      </c>
      <c r="C11" s="27" t="s">
        <v>142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143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323" t="s">
        <v>144</v>
      </c>
      <c r="C14" s="324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325" t="s">
        <v>145</v>
      </c>
      <c r="C15" s="326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318" t="s">
        <v>146</v>
      </c>
      <c r="B17" s="319"/>
      <c r="C17" s="320"/>
      <c r="D17" s="10"/>
      <c r="E17" s="235" t="s">
        <v>2</v>
      </c>
      <c r="F17" s="236" t="s">
        <v>122</v>
      </c>
      <c r="G17" s="236" t="s">
        <v>123</v>
      </c>
      <c r="H17" s="236" t="s">
        <v>124</v>
      </c>
      <c r="I17" s="236" t="s">
        <v>125</v>
      </c>
      <c r="J17" s="236" t="s">
        <v>126</v>
      </c>
      <c r="K17" s="236" t="s">
        <v>8</v>
      </c>
      <c r="L17" s="236" t="s">
        <v>147</v>
      </c>
      <c r="M17" s="236" t="s">
        <v>148</v>
      </c>
      <c r="N17" s="236" t="s">
        <v>149</v>
      </c>
      <c r="O17" s="236" t="s">
        <v>150</v>
      </c>
      <c r="P17" s="236" t="s">
        <v>151</v>
      </c>
      <c r="Q17" s="236" t="s">
        <v>152</v>
      </c>
      <c r="R17" s="14"/>
      <c r="S17" s="13" t="s">
        <v>92</v>
      </c>
      <c r="T17" s="13" t="s">
        <v>153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154</v>
      </c>
      <c r="B19" s="221" t="s">
        <v>155</v>
      </c>
      <c r="C19" s="20" t="s">
        <v>156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157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158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159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160</v>
      </c>
      <c r="C23" s="32" t="s">
        <v>161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162</v>
      </c>
      <c r="C24" s="27" t="s">
        <v>163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164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152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318" t="s">
        <v>165</v>
      </c>
      <c r="B29" s="319"/>
      <c r="C29" s="320"/>
      <c r="D29" s="10"/>
      <c r="E29" s="235" t="s">
        <v>2</v>
      </c>
      <c r="F29" s="236" t="s">
        <v>166</v>
      </c>
      <c r="G29" s="236" t="s">
        <v>167</v>
      </c>
      <c r="H29" s="236" t="s">
        <v>168</v>
      </c>
      <c r="I29" s="236" t="s">
        <v>169</v>
      </c>
      <c r="J29" s="236" t="s">
        <v>170</v>
      </c>
      <c r="K29" s="236" t="s">
        <v>8</v>
      </c>
      <c r="L29" s="236" t="s">
        <v>147</v>
      </c>
      <c r="M29" s="236" t="s">
        <v>148</v>
      </c>
      <c r="N29" s="236" t="s">
        <v>149</v>
      </c>
      <c r="O29" s="236" t="s">
        <v>150</v>
      </c>
      <c r="P29" s="236" t="s">
        <v>151</v>
      </c>
      <c r="Q29" s="236" t="s">
        <v>152</v>
      </c>
      <c r="R29" s="14"/>
      <c r="S29" s="13" t="s">
        <v>92</v>
      </c>
      <c r="T29" s="13" t="s">
        <v>153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154</v>
      </c>
      <c r="B31" s="221" t="s">
        <v>155</v>
      </c>
      <c r="C31" s="20" t="s">
        <v>156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157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158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159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160</v>
      </c>
      <c r="C35" s="32" t="s">
        <v>161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162</v>
      </c>
      <c r="C36" s="27" t="s">
        <v>163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164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152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171</v>
      </c>
      <c r="B40" s="223" t="s">
        <v>155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152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172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17" sqref="I17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341" t="s">
        <v>93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3"/>
      <c r="R3" s="258"/>
      <c r="S3" s="339" t="s">
        <v>49</v>
      </c>
      <c r="T3" s="340"/>
    </row>
    <row r="4" spans="1:20" ht="16.5">
      <c r="A4" s="318" t="s">
        <v>173</v>
      </c>
      <c r="B4" s="319"/>
      <c r="C4" s="320"/>
      <c r="D4" s="10"/>
      <c r="E4" s="235" t="s">
        <v>2</v>
      </c>
      <c r="F4" s="259" t="s">
        <v>166</v>
      </c>
      <c r="G4" s="259" t="s">
        <v>167</v>
      </c>
      <c r="H4" s="259" t="s">
        <v>168</v>
      </c>
      <c r="I4" s="259" t="s">
        <v>169</v>
      </c>
      <c r="J4" s="259" t="s">
        <v>170</v>
      </c>
      <c r="K4" s="259" t="s">
        <v>174</v>
      </c>
      <c r="L4" s="259" t="s">
        <v>175</v>
      </c>
      <c r="M4" s="259" t="s">
        <v>176</v>
      </c>
      <c r="N4" s="259" t="s">
        <v>177</v>
      </c>
      <c r="O4" s="259" t="s">
        <v>178</v>
      </c>
      <c r="P4" s="259" t="s">
        <v>179</v>
      </c>
      <c r="Q4" s="236" t="s">
        <v>180</v>
      </c>
      <c r="R4" s="260"/>
      <c r="S4" s="236" t="s">
        <v>181</v>
      </c>
      <c r="T4" s="236" t="s">
        <v>182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180</v>
      </c>
      <c r="B6" s="221" t="s">
        <v>183</v>
      </c>
      <c r="C6" s="20" t="s">
        <v>184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185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186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187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188</v>
      </c>
      <c r="C11" s="27" t="s">
        <v>189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190</v>
      </c>
      <c r="C12" s="32" t="s">
        <v>191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192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180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318" t="s">
        <v>193</v>
      </c>
      <c r="B17" s="319"/>
      <c r="C17" s="320"/>
      <c r="D17" s="10"/>
      <c r="E17" s="235" t="s">
        <v>2</v>
      </c>
      <c r="F17" s="259" t="s">
        <v>166</v>
      </c>
      <c r="G17" s="259" t="s">
        <v>167</v>
      </c>
      <c r="H17" s="259" t="s">
        <v>168</v>
      </c>
      <c r="I17" s="259" t="s">
        <v>169</v>
      </c>
      <c r="J17" s="259" t="s">
        <v>170</v>
      </c>
      <c r="K17" s="259" t="s">
        <v>174</v>
      </c>
      <c r="L17" s="259" t="s">
        <v>175</v>
      </c>
      <c r="M17" s="259" t="s">
        <v>176</v>
      </c>
      <c r="N17" s="259" t="s">
        <v>177</v>
      </c>
      <c r="O17" s="259" t="s">
        <v>178</v>
      </c>
      <c r="P17" s="259" t="s">
        <v>179</v>
      </c>
      <c r="Q17" s="236" t="s">
        <v>180</v>
      </c>
      <c r="R17" s="260"/>
      <c r="S17" s="236" t="s">
        <v>181</v>
      </c>
      <c r="T17" s="236" t="s">
        <v>182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194</v>
      </c>
      <c r="B19" s="221" t="s">
        <v>183</v>
      </c>
      <c r="C19" s="20" t="s">
        <v>184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185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186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195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187</v>
      </c>
      <c r="C23" s="32" t="s">
        <v>196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188</v>
      </c>
      <c r="C24" s="27" t="s">
        <v>189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190</v>
      </c>
      <c r="C25" s="32" t="s">
        <v>191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192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180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318" t="s">
        <v>197</v>
      </c>
      <c r="B29" s="319"/>
      <c r="C29" s="320"/>
      <c r="D29" s="10"/>
      <c r="E29" s="235" t="s">
        <v>2</v>
      </c>
      <c r="F29" s="259" t="s">
        <v>166</v>
      </c>
      <c r="G29" s="259" t="s">
        <v>167</v>
      </c>
      <c r="H29" s="259" t="s">
        <v>168</v>
      </c>
      <c r="I29" s="259" t="s">
        <v>169</v>
      </c>
      <c r="J29" s="259" t="s">
        <v>170</v>
      </c>
      <c r="K29" s="259" t="s">
        <v>174</v>
      </c>
      <c r="L29" s="259" t="s">
        <v>175</v>
      </c>
      <c r="M29" s="259" t="s">
        <v>176</v>
      </c>
      <c r="N29" s="259" t="s">
        <v>177</v>
      </c>
      <c r="O29" s="259" t="s">
        <v>178</v>
      </c>
      <c r="P29" s="259" t="s">
        <v>179</v>
      </c>
      <c r="Q29" s="236" t="s">
        <v>180</v>
      </c>
      <c r="R29" s="260"/>
      <c r="S29" s="236" t="s">
        <v>181</v>
      </c>
      <c r="T29" s="236" t="s">
        <v>182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194</v>
      </c>
      <c r="B31" s="249" t="s">
        <v>183</v>
      </c>
      <c r="C31" s="250" t="s">
        <v>184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185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186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195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187</v>
      </c>
      <c r="C35" s="32" t="s">
        <v>196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188</v>
      </c>
      <c r="C36" s="27" t="s">
        <v>189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190</v>
      </c>
      <c r="C37" s="32" t="s">
        <v>191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180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198</v>
      </c>
      <c r="B40" s="223" t="s">
        <v>183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180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199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344" t="s">
        <v>99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6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0"/>
  <sheetViews>
    <sheetView showGridLines="0" tabSelected="1" zoomScale="80" zoomScaleNormal="80" workbookViewId="0">
      <pane xSplit="4" topLeftCell="E1" activePane="topRight" state="frozen"/>
      <selection pane="topRight" activeCell="V38" sqref="V38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220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2" t="s">
        <v>221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228</v>
      </c>
      <c r="T3" s="316"/>
      <c r="U3" s="317"/>
    </row>
    <row r="4" spans="1:21" ht="16.5">
      <c r="A4" s="318" t="s">
        <v>16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223</v>
      </c>
      <c r="T4" s="13" t="s">
        <v>29</v>
      </c>
      <c r="U4" s="13" t="s">
        <v>216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1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1574</v>
      </c>
      <c r="T6" s="187">
        <f>IFERROR(P6/S6-1,"")</f>
        <v>5.7179161372300502E-3</v>
      </c>
      <c r="U6" s="22">
        <f>U21+U34</f>
        <v>2662</v>
      </c>
    </row>
    <row r="7" spans="1:21" ht="15.75" hidden="1" customHeight="1">
      <c r="A7" s="25"/>
      <c r="B7" s="322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1" si="5">U22+U35</f>
        <v>0</v>
      </c>
    </row>
    <row r="8" spans="1:21" ht="15.75" hidden="1" customHeight="1">
      <c r="A8" s="25"/>
      <c r="B8" s="322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</row>
    <row r="9" spans="1:21" ht="15.75" customHeight="1">
      <c r="A9" s="25"/>
      <c r="B9" s="322"/>
      <c r="C9" s="27" t="s">
        <v>86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1271</v>
      </c>
      <c r="T9" s="188">
        <f t="shared" si="4"/>
        <v>1.6254917387883556</v>
      </c>
      <c r="U9" s="29">
        <f t="shared" si="5"/>
        <v>1386</v>
      </c>
    </row>
    <row r="10" spans="1:21" ht="15.75" customHeight="1">
      <c r="A10" s="25"/>
      <c r="B10" s="305"/>
      <c r="C10" s="27" t="s">
        <v>112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5859</v>
      </c>
      <c r="T10" s="208">
        <f t="shared" si="4"/>
        <v>-0.32821300563236044</v>
      </c>
      <c r="U10" s="29">
        <f t="shared" si="5"/>
        <v>6277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405</v>
      </c>
      <c r="T11" s="189">
        <f t="shared" si="4"/>
        <v>-1</v>
      </c>
      <c r="U11" s="23">
        <f t="shared" si="5"/>
        <v>3171</v>
      </c>
    </row>
    <row r="12" spans="1:21" ht="15.75" customHeight="1">
      <c r="A12" s="25"/>
      <c r="B12" s="306"/>
      <c r="C12" s="32" t="s">
        <v>217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4711</v>
      </c>
      <c r="T12" s="189">
        <f t="shared" si="4"/>
        <v>-0.13670133729569089</v>
      </c>
      <c r="U12" s="23"/>
    </row>
    <row r="13" spans="1:21" ht="15.75" customHeight="1">
      <c r="A13" s="25"/>
      <c r="B13" s="305" t="s">
        <v>37</v>
      </c>
      <c r="C13" s="27" t="s">
        <v>58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357</v>
      </c>
      <c r="T13" s="188">
        <f t="shared" si="4"/>
        <v>-1</v>
      </c>
      <c r="U13" s="29">
        <f>U28+U41</f>
        <v>712</v>
      </c>
    </row>
    <row r="14" spans="1:21" ht="15.75" customHeight="1">
      <c r="A14" s="25"/>
      <c r="B14" s="306" t="s">
        <v>38</v>
      </c>
      <c r="C14" s="36" t="s">
        <v>116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</row>
    <row r="15" spans="1:21" ht="15.75" customHeight="1">
      <c r="A15" s="150"/>
      <c r="B15" s="323" t="s">
        <v>95</v>
      </c>
      <c r="C15" s="324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14177</v>
      </c>
      <c r="T15" s="190">
        <f t="shared" si="4"/>
        <v>-8.8453128306411832E-2</v>
      </c>
      <c r="U15" s="170">
        <f>SUM(U6:U14)</f>
        <v>14208</v>
      </c>
    </row>
    <row r="16" spans="1:21" ht="15.75" customHeight="1">
      <c r="A16" s="39"/>
      <c r="B16" s="325" t="s">
        <v>81</v>
      </c>
      <c r="C16" s="326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14465</v>
      </c>
      <c r="T16" s="196">
        <f t="shared" si="4"/>
        <v>-0.10660214310404426</v>
      </c>
      <c r="U16" s="194">
        <f>U15+U47</f>
        <v>14208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318" t="s">
        <v>39</v>
      </c>
      <c r="B19" s="319"/>
      <c r="C19" s="320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223</v>
      </c>
      <c r="T19" s="13" t="s">
        <v>29</v>
      </c>
      <c r="U19" s="13" t="s">
        <v>216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1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1263</v>
      </c>
      <c r="T21" s="180">
        <f t="shared" ref="T21:T30" si="10">IFERROR(P21/S21-1,"")</f>
        <v>0.15201900237529697</v>
      </c>
      <c r="U21" s="22">
        <v>2233</v>
      </c>
    </row>
    <row r="22" spans="1:21" ht="15.75" hidden="1" customHeight="1">
      <c r="A22" s="25"/>
      <c r="B22" s="32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/>
      <c r="T22" s="198" t="str">
        <f t="shared" si="10"/>
        <v/>
      </c>
      <c r="U22" s="29"/>
    </row>
    <row r="23" spans="1:21" ht="15.75" hidden="1" customHeight="1">
      <c r="A23" s="25"/>
      <c r="B23" s="322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/>
      <c r="T23" s="198" t="str">
        <f t="shared" si="10"/>
        <v/>
      </c>
      <c r="U23" s="29"/>
    </row>
    <row r="24" spans="1:21" ht="15.75" customHeight="1">
      <c r="A24" s="25"/>
      <c r="B24" s="322"/>
      <c r="C24" s="27" t="s">
        <v>225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333</v>
      </c>
      <c r="T24" s="181">
        <f t="shared" si="10"/>
        <v>6.5495495495495497</v>
      </c>
      <c r="U24" s="29">
        <v>789</v>
      </c>
    </row>
    <row r="25" spans="1:21" ht="15.75" customHeight="1">
      <c r="A25" s="25"/>
      <c r="B25" s="305"/>
      <c r="C25" s="27" t="s">
        <v>111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4567</v>
      </c>
      <c r="T25" s="208">
        <f t="shared" si="10"/>
        <v>-0.38909568644624482</v>
      </c>
      <c r="U25" s="29">
        <v>4885</v>
      </c>
    </row>
    <row r="26" spans="1:21" ht="15.75" customHeight="1">
      <c r="A26" s="25"/>
      <c r="B26" s="306"/>
      <c r="C26" s="32" t="s">
        <v>218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/>
      <c r="T26" s="182" t="str">
        <f t="shared" si="10"/>
        <v/>
      </c>
      <c r="U26" s="34">
        <v>2353</v>
      </c>
    </row>
    <row r="27" spans="1:21" ht="15.75" customHeight="1">
      <c r="A27" s="25"/>
      <c r="B27" s="306"/>
      <c r="C27" s="32" t="s">
        <v>217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4257</v>
      </c>
      <c r="T27" s="182">
        <f t="shared" si="10"/>
        <v>-0.10382898754991776</v>
      </c>
      <c r="U27" s="34"/>
    </row>
    <row r="28" spans="1:21" ht="15.75" customHeight="1">
      <c r="A28" s="25"/>
      <c r="B28" s="305" t="s">
        <v>37</v>
      </c>
      <c r="C28" s="27" t="s">
        <v>57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236</v>
      </c>
      <c r="T28" s="181">
        <f t="shared" si="10"/>
        <v>-1</v>
      </c>
      <c r="U28" s="29">
        <v>387</v>
      </c>
    </row>
    <row r="29" spans="1:21" ht="15.75" customHeight="1">
      <c r="A29" s="25"/>
      <c r="B29" s="306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/>
      <c r="T29" s="182" t="str">
        <f t="shared" si="10"/>
        <v/>
      </c>
      <c r="U29" s="34"/>
    </row>
    <row r="30" spans="1:21" ht="15.75" customHeight="1">
      <c r="A30" s="39"/>
      <c r="B30" s="310" t="s">
        <v>82</v>
      </c>
      <c r="C30" s="311"/>
      <c r="D30" s="42"/>
      <c r="E30" s="43">
        <f t="shared" ref="E30:P30" si="11">SUM(E21:E29)</f>
        <v>8787</v>
      </c>
      <c r="F30" s="43">
        <f t="shared" si="11"/>
        <v>7579</v>
      </c>
      <c r="G30" s="43">
        <f t="shared" si="11"/>
        <v>10984</v>
      </c>
      <c r="H30" s="43">
        <f t="shared" si="11"/>
        <v>10275</v>
      </c>
      <c r="I30" s="43">
        <f t="shared" si="11"/>
        <v>10106</v>
      </c>
      <c r="J30" s="43">
        <f t="shared" si="11"/>
        <v>8219</v>
      </c>
      <c r="K30" s="43">
        <f t="shared" si="11"/>
        <v>8707</v>
      </c>
      <c r="L30" s="43">
        <f t="shared" si="11"/>
        <v>8038</v>
      </c>
      <c r="M30" s="43">
        <f t="shared" si="11"/>
        <v>7235</v>
      </c>
      <c r="N30" s="43">
        <f t="shared" si="11"/>
        <v>8045</v>
      </c>
      <c r="O30" s="43">
        <f t="shared" si="11"/>
        <v>9240</v>
      </c>
      <c r="P30" s="43">
        <f t="shared" si="11"/>
        <v>10574</v>
      </c>
      <c r="Q30" s="44">
        <f>SUM(E30:P30)</f>
        <v>107789</v>
      </c>
      <c r="R30" s="45"/>
      <c r="S30" s="43">
        <f t="shared" ref="S30" si="12">SUM(S21:S29)</f>
        <v>10656</v>
      </c>
      <c r="T30" s="183">
        <f t="shared" si="10"/>
        <v>-7.6951951951952369E-3</v>
      </c>
      <c r="U30" s="44">
        <f t="shared" ref="U30" si="13">SUM(U21:U29)</f>
        <v>10647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318" t="s">
        <v>45</v>
      </c>
      <c r="B32" s="319"/>
      <c r="C32" s="320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223</v>
      </c>
      <c r="T32" s="13" t="s">
        <v>29</v>
      </c>
      <c r="U32" s="13" t="s">
        <v>216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321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4">SUM(E34:P34)</f>
        <v>3536</v>
      </c>
      <c r="R34" s="23"/>
      <c r="S34" s="21">
        <v>311</v>
      </c>
      <c r="T34" s="180">
        <f t="shared" ref="T34:T48" si="15">IFERROR(P34/S34-1,"")</f>
        <v>-0.58842443729903537</v>
      </c>
      <c r="U34" s="22">
        <v>429</v>
      </c>
    </row>
    <row r="35" spans="1:21" ht="15.75" hidden="1" customHeight="1">
      <c r="A35" s="25"/>
      <c r="B35" s="322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/>
      <c r="T35" s="181" t="str">
        <f t="shared" si="15"/>
        <v/>
      </c>
      <c r="U35" s="29"/>
    </row>
    <row r="36" spans="1:21" ht="15.75" hidden="1" customHeight="1">
      <c r="A36" s="25"/>
      <c r="B36" s="322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/>
      <c r="T36" s="208" t="str">
        <f t="shared" si="15"/>
        <v/>
      </c>
      <c r="U36" s="29"/>
    </row>
    <row r="37" spans="1:21" ht="15.75" customHeight="1">
      <c r="A37" s="25"/>
      <c r="B37" s="322"/>
      <c r="C37" s="27" t="s">
        <v>86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4"/>
        <v>6068</v>
      </c>
      <c r="R37" s="23"/>
      <c r="S37" s="28">
        <v>938</v>
      </c>
      <c r="T37" s="181">
        <f t="shared" si="15"/>
        <v>-0.12260127931769726</v>
      </c>
      <c r="U37" s="29">
        <v>597</v>
      </c>
    </row>
    <row r="38" spans="1:21" ht="15.75" customHeight="1">
      <c r="A38" s="25"/>
      <c r="B38" s="305"/>
      <c r="C38" s="27" t="s">
        <v>111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4"/>
        <v>9431</v>
      </c>
      <c r="R38" s="23"/>
      <c r="S38" s="28">
        <v>1292</v>
      </c>
      <c r="T38" s="208">
        <f t="shared" si="15"/>
        <v>-0.11300309597523217</v>
      </c>
      <c r="U38" s="29">
        <v>1392</v>
      </c>
    </row>
    <row r="39" spans="1:21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4"/>
        <v>1265</v>
      </c>
      <c r="R39" s="23"/>
      <c r="S39" s="33">
        <v>405</v>
      </c>
      <c r="T39" s="182">
        <f t="shared" si="15"/>
        <v>-1</v>
      </c>
      <c r="U39" s="34">
        <v>818</v>
      </c>
    </row>
    <row r="40" spans="1:21" ht="15.75" customHeight="1">
      <c r="A40" s="25"/>
      <c r="B40" s="306"/>
      <c r="C40" s="32" t="s">
        <v>217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4"/>
        <v>4414</v>
      </c>
      <c r="R40" s="23"/>
      <c r="S40" s="33">
        <v>454</v>
      </c>
      <c r="T40" s="182">
        <f t="shared" si="15"/>
        <v>-0.44493392070484583</v>
      </c>
      <c r="U40" s="34"/>
    </row>
    <row r="41" spans="1:21" ht="15.75" customHeight="1">
      <c r="A41" s="25"/>
      <c r="B41" s="305" t="s">
        <v>37</v>
      </c>
      <c r="C41" s="27" t="s">
        <v>57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4"/>
        <v>296</v>
      </c>
      <c r="R41" s="23"/>
      <c r="S41" s="28">
        <v>121</v>
      </c>
      <c r="T41" s="181">
        <f t="shared" si="15"/>
        <v>-1</v>
      </c>
      <c r="U41" s="29">
        <v>325</v>
      </c>
    </row>
    <row r="42" spans="1:21" ht="15.75" customHeight="1">
      <c r="A42" s="25"/>
      <c r="B42" s="306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4"/>
        <v>0</v>
      </c>
      <c r="R42" s="23"/>
      <c r="S42" s="33"/>
      <c r="T42" s="300" t="str">
        <f t="shared" si="15"/>
        <v/>
      </c>
      <c r="U42" s="34"/>
    </row>
    <row r="43" spans="1:21" ht="15.75" customHeight="1">
      <c r="A43" s="39"/>
      <c r="B43" s="310" t="s">
        <v>98</v>
      </c>
      <c r="C43" s="311"/>
      <c r="D43" s="42"/>
      <c r="E43" s="43">
        <f>SUM(E34:E42)</f>
        <v>2201</v>
      </c>
      <c r="F43" s="43">
        <f t="shared" ref="F43:P43" si="16">SUM(F34:F42)</f>
        <v>1902</v>
      </c>
      <c r="G43" s="43">
        <f t="shared" si="16"/>
        <v>2174</v>
      </c>
      <c r="H43" s="43">
        <f t="shared" si="16"/>
        <v>2006</v>
      </c>
      <c r="I43" s="43">
        <f t="shared" si="16"/>
        <v>2016</v>
      </c>
      <c r="J43" s="43">
        <f t="shared" si="16"/>
        <v>1940</v>
      </c>
      <c r="K43" s="43">
        <f t="shared" si="16"/>
        <v>1791</v>
      </c>
      <c r="L43" s="43">
        <f t="shared" si="16"/>
        <v>1977</v>
      </c>
      <c r="M43" s="43">
        <f t="shared" si="16"/>
        <v>3050</v>
      </c>
      <c r="N43" s="43">
        <f t="shared" si="16"/>
        <v>2090</v>
      </c>
      <c r="O43" s="43">
        <f t="shared" si="16"/>
        <v>1514</v>
      </c>
      <c r="P43" s="43">
        <f t="shared" si="16"/>
        <v>2349</v>
      </c>
      <c r="Q43" s="44">
        <f>SUM(E43:P43)</f>
        <v>25010</v>
      </c>
      <c r="R43" s="45"/>
      <c r="S43" s="43">
        <f t="shared" ref="S43" si="17">SUM(S34:S42)</f>
        <v>3521</v>
      </c>
      <c r="T43" s="183">
        <f t="shared" si="15"/>
        <v>-0.33285998295938657</v>
      </c>
      <c r="U43" s="44">
        <f t="shared" ref="U43" si="18">SUM(U34:U42)</f>
        <v>3561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</row>
    <row r="45" spans="1:21" ht="15.75" customHeight="1">
      <c r="A45" s="199" t="s">
        <v>46</v>
      </c>
      <c r="B45" s="327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288</v>
      </c>
      <c r="T45" s="184">
        <f t="shared" si="15"/>
        <v>-1</v>
      </c>
      <c r="U45" s="65"/>
    </row>
    <row r="46" spans="1:21" ht="15.75" hidden="1" customHeight="1">
      <c r="A46" s="204"/>
      <c r="B46" s="328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5"/>
        <v/>
      </c>
      <c r="U46" s="23"/>
    </row>
    <row r="47" spans="1:21" ht="15.75" customHeight="1">
      <c r="A47" s="150"/>
      <c r="B47" s="323" t="s">
        <v>96</v>
      </c>
      <c r="C47" s="324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288</v>
      </c>
      <c r="T47" s="183">
        <f t="shared" si="15"/>
        <v>-1</v>
      </c>
      <c r="U47" s="44">
        <f>U46+U45</f>
        <v>0</v>
      </c>
    </row>
    <row r="48" spans="1:21" ht="15.75" customHeight="1">
      <c r="A48" s="329" t="s">
        <v>97</v>
      </c>
      <c r="B48" s="330"/>
      <c r="C48" s="331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3809</v>
      </c>
      <c r="T48" s="185">
        <f t="shared" si="15"/>
        <v>-0.38330270412181677</v>
      </c>
      <c r="U48" s="70">
        <f>U47+U43</f>
        <v>3561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332" t="s">
        <v>222</v>
      </c>
      <c r="B50" s="333"/>
      <c r="C50" s="289" t="s">
        <v>208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</row>
    <row r="51" spans="1:22">
      <c r="A51" s="285"/>
      <c r="B51" s="299"/>
      <c r="C51" s="290" t="s">
        <v>207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</row>
    <row r="52" spans="1:22">
      <c r="A52" s="286"/>
      <c r="B52" s="287"/>
      <c r="C52" s="288" t="s">
        <v>209</v>
      </c>
      <c r="E52" s="295">
        <f t="shared" ref="E52:F52" si="21">SUM(E50:E51)</f>
        <v>1385</v>
      </c>
      <c r="F52" s="295">
        <f t="shared" si="21"/>
        <v>1800</v>
      </c>
      <c r="G52" s="295">
        <f>SUM(G50:G51)</f>
        <v>2181</v>
      </c>
      <c r="H52" s="295">
        <f t="shared" ref="H52:Q52" si="22">SUM(H50:H51)</f>
        <v>1620</v>
      </c>
      <c r="I52" s="295">
        <f t="shared" si="22"/>
        <v>1652</v>
      </c>
      <c r="J52" s="295">
        <f t="shared" si="22"/>
        <v>1413</v>
      </c>
      <c r="K52" s="295">
        <f t="shared" si="22"/>
        <v>1573</v>
      </c>
      <c r="L52" s="295">
        <f t="shared" si="22"/>
        <v>1459</v>
      </c>
      <c r="M52" s="295">
        <f t="shared" si="22"/>
        <v>1198</v>
      </c>
      <c r="N52" s="295">
        <f t="shared" si="22"/>
        <v>1327</v>
      </c>
      <c r="O52" s="295">
        <f t="shared" si="22"/>
        <v>1427</v>
      </c>
      <c r="P52" s="295">
        <f t="shared" si="22"/>
        <v>1611</v>
      </c>
      <c r="Q52" s="297">
        <f t="shared" si="22"/>
        <v>18646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>
      <c r="A54" s="332" t="s">
        <v>206</v>
      </c>
      <c r="B54" s="333"/>
      <c r="C54" s="289" t="s">
        <v>208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</row>
    <row r="55" spans="1:22">
      <c r="A55" s="285"/>
      <c r="B55" s="299" t="s">
        <v>210</v>
      </c>
      <c r="C55" s="290" t="s">
        <v>207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</row>
    <row r="56" spans="1:22">
      <c r="A56" s="286"/>
      <c r="B56" s="287"/>
      <c r="C56" s="288" t="s">
        <v>209</v>
      </c>
      <c r="E56" s="295">
        <f t="shared" ref="E56:F56" si="23">SUM(E54:E55)</f>
        <v>1329</v>
      </c>
      <c r="F56" s="295">
        <f t="shared" si="23"/>
        <v>1206</v>
      </c>
      <c r="G56" s="295">
        <f>SUM(G54:G55)</f>
        <v>1318</v>
      </c>
      <c r="H56" s="295">
        <f t="shared" ref="H56:Q56" si="24">SUM(H54:H55)</f>
        <v>1471</v>
      </c>
      <c r="I56" s="295">
        <f t="shared" si="24"/>
        <v>1162</v>
      </c>
      <c r="J56" s="295">
        <f t="shared" si="24"/>
        <v>567</v>
      </c>
      <c r="K56" s="295">
        <f t="shared" si="24"/>
        <v>472</v>
      </c>
      <c r="L56" s="295">
        <f t="shared" si="24"/>
        <v>215</v>
      </c>
      <c r="M56" s="295">
        <f t="shared" si="24"/>
        <v>205</v>
      </c>
      <c r="N56" s="295">
        <f t="shared" si="24"/>
        <v>122</v>
      </c>
      <c r="O56" s="295">
        <f t="shared" si="24"/>
        <v>298</v>
      </c>
      <c r="P56" s="295">
        <f t="shared" si="24"/>
        <v>330</v>
      </c>
      <c r="Q56" s="297">
        <f t="shared" si="24"/>
        <v>8695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 t="s">
        <v>226</v>
      </c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 t="s">
        <v>227</v>
      </c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4:B54"/>
    <mergeCell ref="A50:B50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opLeftCell="A10" zoomScale="80" zoomScaleNormal="80" workbookViewId="0">
      <pane xSplit="4" topLeftCell="E1" activePane="topRight" state="frozen"/>
      <selection pane="topRight" activeCell="N30" sqref="N30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2" t="s">
        <v>215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102</v>
      </c>
      <c r="T3" s="316"/>
      <c r="U3" s="317"/>
    </row>
    <row r="4" spans="1:21" ht="16.5">
      <c r="A4" s="318" t="s">
        <v>16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216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1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322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322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322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 t="shared" ref="T9:T11" si="7"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112</v>
      </c>
      <c r="D10" s="10"/>
      <c r="E10" s="28">
        <f t="shared" ref="E10:P10" si="8">E25+E38</f>
        <v>4059</v>
      </c>
      <c r="F10" s="28">
        <f t="shared" si="8"/>
        <v>3783</v>
      </c>
      <c r="G10" s="28">
        <f t="shared" si="8"/>
        <v>4904</v>
      </c>
      <c r="H10" s="28">
        <f t="shared" si="8"/>
        <v>4414</v>
      </c>
      <c r="I10" s="28">
        <f t="shared" si="8"/>
        <v>4945</v>
      </c>
      <c r="J10" s="28">
        <f t="shared" si="8"/>
        <v>4909</v>
      </c>
      <c r="K10" s="28">
        <f t="shared" si="8"/>
        <v>5494</v>
      </c>
      <c r="L10" s="28">
        <f t="shared" si="8"/>
        <v>4948</v>
      </c>
      <c r="M10" s="28">
        <f t="shared" si="8"/>
        <v>4509</v>
      </c>
      <c r="N10" s="28">
        <f t="shared" si="8"/>
        <v>5352</v>
      </c>
      <c r="O10" s="28">
        <f t="shared" si="8"/>
        <v>5578</v>
      </c>
      <c r="P10" s="28">
        <f t="shared" si="8"/>
        <v>5859</v>
      </c>
      <c r="Q10" s="29">
        <f>SUM(E10:P10)</f>
        <v>58754</v>
      </c>
      <c r="R10" s="23"/>
      <c r="S10" s="29">
        <f t="shared" si="2"/>
        <v>71452</v>
      </c>
      <c r="T10" s="208">
        <f t="shared" si="7"/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9">E26+E39</f>
        <v>530</v>
      </c>
      <c r="F11" s="33">
        <f t="shared" si="9"/>
        <v>91</v>
      </c>
      <c r="G11" s="33">
        <f t="shared" si="9"/>
        <v>147</v>
      </c>
      <c r="H11" s="33">
        <f t="shared" si="9"/>
        <v>219</v>
      </c>
      <c r="I11" s="33">
        <f t="shared" si="9"/>
        <v>520</v>
      </c>
      <c r="J11" s="33">
        <f t="shared" si="9"/>
        <v>674</v>
      </c>
      <c r="K11" s="33">
        <f t="shared" si="9"/>
        <v>294</v>
      </c>
      <c r="L11" s="33">
        <f t="shared" si="9"/>
        <v>433</v>
      </c>
      <c r="M11" s="33">
        <f t="shared" si="9"/>
        <v>383</v>
      </c>
      <c r="N11" s="33">
        <f t="shared" si="9"/>
        <v>590</v>
      </c>
      <c r="O11" s="33">
        <f t="shared" si="9"/>
        <v>262</v>
      </c>
      <c r="P11" s="33">
        <f t="shared" si="9"/>
        <v>405</v>
      </c>
      <c r="Q11" s="34">
        <f t="shared" si="1"/>
        <v>4548</v>
      </c>
      <c r="R11" s="23"/>
      <c r="S11" s="23">
        <f t="shared" si="2"/>
        <v>30188</v>
      </c>
      <c r="T11" s="189">
        <f t="shared" si="7"/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217</v>
      </c>
      <c r="D12" s="10"/>
      <c r="E12" s="33">
        <f>E27+E40</f>
        <v>2590</v>
      </c>
      <c r="F12" s="33">
        <f t="shared" ref="F12:P12" si="10">F27+F40</f>
        <v>2627</v>
      </c>
      <c r="G12" s="33">
        <f t="shared" si="10"/>
        <v>3232</v>
      </c>
      <c r="H12" s="33">
        <f t="shared" si="10"/>
        <v>3161</v>
      </c>
      <c r="I12" s="33">
        <f t="shared" si="10"/>
        <v>4094</v>
      </c>
      <c r="J12" s="33">
        <f t="shared" si="10"/>
        <v>4229</v>
      </c>
      <c r="K12" s="33">
        <f t="shared" si="10"/>
        <v>4403</v>
      </c>
      <c r="L12" s="33">
        <f t="shared" si="10"/>
        <v>3680</v>
      </c>
      <c r="M12" s="33">
        <f t="shared" si="10"/>
        <v>3089</v>
      </c>
      <c r="N12" s="33">
        <f t="shared" si="10"/>
        <v>4462</v>
      </c>
      <c r="O12" s="33">
        <f t="shared" si="10"/>
        <v>4541</v>
      </c>
      <c r="P12" s="33">
        <f t="shared" si="10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58</v>
      </c>
      <c r="D13" s="10"/>
      <c r="E13" s="28">
        <f>E28+E41</f>
        <v>392</v>
      </c>
      <c r="F13" s="28">
        <f t="shared" ref="F13:P13" si="11">F28+F41</f>
        <v>529</v>
      </c>
      <c r="G13" s="28">
        <f t="shared" si="11"/>
        <v>478</v>
      </c>
      <c r="H13" s="28">
        <f t="shared" si="11"/>
        <v>433</v>
      </c>
      <c r="I13" s="28">
        <f t="shared" si="11"/>
        <v>426</v>
      </c>
      <c r="J13" s="28">
        <f t="shared" si="11"/>
        <v>427</v>
      </c>
      <c r="K13" s="28">
        <f t="shared" si="11"/>
        <v>293</v>
      </c>
      <c r="L13" s="28">
        <f t="shared" si="11"/>
        <v>281</v>
      </c>
      <c r="M13" s="28">
        <f t="shared" si="11"/>
        <v>204</v>
      </c>
      <c r="N13" s="28">
        <f t="shared" si="11"/>
        <v>247</v>
      </c>
      <c r="O13" s="28">
        <f t="shared" si="11"/>
        <v>209</v>
      </c>
      <c r="P13" s="28">
        <f t="shared" si="11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116</v>
      </c>
      <c r="D14" s="10"/>
      <c r="E14" s="33">
        <f>E29+E42</f>
        <v>0</v>
      </c>
      <c r="F14" s="33">
        <f t="shared" ref="F14:P14" si="12">F29+F42</f>
        <v>0</v>
      </c>
      <c r="G14" s="33">
        <f t="shared" si="12"/>
        <v>0</v>
      </c>
      <c r="H14" s="33">
        <f t="shared" si="12"/>
        <v>0</v>
      </c>
      <c r="I14" s="33">
        <f t="shared" si="12"/>
        <v>0</v>
      </c>
      <c r="J14" s="33">
        <f t="shared" si="12"/>
        <v>0</v>
      </c>
      <c r="K14" s="33">
        <f t="shared" si="12"/>
        <v>0</v>
      </c>
      <c r="L14" s="33">
        <f t="shared" si="12"/>
        <v>0</v>
      </c>
      <c r="M14" s="33">
        <f t="shared" si="12"/>
        <v>0</v>
      </c>
      <c r="N14" s="33">
        <f t="shared" si="12"/>
        <v>0</v>
      </c>
      <c r="O14" s="33">
        <f t="shared" si="12"/>
        <v>0</v>
      </c>
      <c r="P14" s="33">
        <f t="shared" si="12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323" t="s">
        <v>95</v>
      </c>
      <c r="C15" s="324"/>
      <c r="D15" s="10"/>
      <c r="E15" s="151">
        <f>E30+E43</f>
        <v>10205</v>
      </c>
      <c r="F15" s="151">
        <f t="shared" ref="F15:P15" si="13">F30+F43</f>
        <v>9090</v>
      </c>
      <c r="G15" s="151">
        <f t="shared" si="13"/>
        <v>11369</v>
      </c>
      <c r="H15" s="151">
        <f t="shared" si="13"/>
        <v>10930</v>
      </c>
      <c r="I15" s="151">
        <f t="shared" si="13"/>
        <v>12920</v>
      </c>
      <c r="J15" s="151">
        <f t="shared" si="13"/>
        <v>12434</v>
      </c>
      <c r="K15" s="151">
        <f t="shared" si="13"/>
        <v>12628</v>
      </c>
      <c r="L15" s="151">
        <f t="shared" si="13"/>
        <v>11349</v>
      </c>
      <c r="M15" s="151">
        <f t="shared" si="13"/>
        <v>10511</v>
      </c>
      <c r="N15" s="151">
        <f t="shared" si="13"/>
        <v>13352</v>
      </c>
      <c r="O15" s="151">
        <f t="shared" si="13"/>
        <v>13030</v>
      </c>
      <c r="P15" s="151">
        <f t="shared" si="13"/>
        <v>14177</v>
      </c>
      <c r="Q15" s="152">
        <f t="shared" si="1"/>
        <v>141995</v>
      </c>
      <c r="R15" s="23"/>
      <c r="S15" s="170">
        <f>SUM(S6:S14)</f>
        <v>143685</v>
      </c>
      <c r="T15" s="190">
        <f t="shared" ref="T15:T16" si="14">P15/S15-1</f>
        <v>-0.90133277655983579</v>
      </c>
      <c r="U15" s="170">
        <f>SUM(U6:U14)</f>
        <v>16705</v>
      </c>
    </row>
    <row r="16" spans="1:21" ht="15.75" customHeight="1">
      <c r="A16" s="39"/>
      <c r="B16" s="325" t="s">
        <v>81</v>
      </c>
      <c r="C16" s="326"/>
      <c r="D16" s="153"/>
      <c r="E16" s="193">
        <f t="shared" ref="E16:P16" si="15">E15+E47</f>
        <v>10205</v>
      </c>
      <c r="F16" s="193">
        <f t="shared" si="15"/>
        <v>9090</v>
      </c>
      <c r="G16" s="193">
        <f t="shared" si="15"/>
        <v>11369</v>
      </c>
      <c r="H16" s="193">
        <f t="shared" si="15"/>
        <v>10930</v>
      </c>
      <c r="I16" s="193">
        <f t="shared" si="15"/>
        <v>12938</v>
      </c>
      <c r="J16" s="193">
        <f t="shared" si="15"/>
        <v>12578</v>
      </c>
      <c r="K16" s="193">
        <f t="shared" si="15"/>
        <v>12916</v>
      </c>
      <c r="L16" s="193">
        <f t="shared" si="15"/>
        <v>11421</v>
      </c>
      <c r="M16" s="193">
        <f t="shared" si="15"/>
        <v>10799</v>
      </c>
      <c r="N16" s="193">
        <f t="shared" si="15"/>
        <v>13424</v>
      </c>
      <c r="O16" s="193">
        <f t="shared" si="15"/>
        <v>13174</v>
      </c>
      <c r="P16" s="193">
        <f t="shared" si="15"/>
        <v>14465</v>
      </c>
      <c r="Q16" s="194">
        <f>SUM(E16:P16)</f>
        <v>143309</v>
      </c>
      <c r="R16" s="195"/>
      <c r="S16" s="194">
        <f>S15+S47</f>
        <v>143685</v>
      </c>
      <c r="T16" s="196">
        <f t="shared" si="14"/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318" t="s">
        <v>39</v>
      </c>
      <c r="B19" s="319"/>
      <c r="C19" s="320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216</v>
      </c>
      <c r="T19" s="13" t="s">
        <v>29</v>
      </c>
      <c r="U19" s="13" t="s">
        <v>212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1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6">SUM(E21:P21)</f>
        <v>16674</v>
      </c>
      <c r="R21" s="23"/>
      <c r="S21" s="21">
        <v>16381</v>
      </c>
      <c r="T21" s="180">
        <f t="shared" ref="T21:T26" si="17">P21/S21-1</f>
        <v>-0.92289847994627927</v>
      </c>
      <c r="U21" s="22">
        <v>744</v>
      </c>
    </row>
    <row r="22" spans="1:21" ht="15.75" hidden="1" customHeight="1">
      <c r="A22" s="25"/>
      <c r="B22" s="32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6"/>
        <v>0</v>
      </c>
      <c r="R22" s="23"/>
      <c r="S22" s="28">
        <v>0</v>
      </c>
      <c r="T22" s="198" t="e">
        <f t="shared" si="17"/>
        <v>#DIV/0!</v>
      </c>
      <c r="U22" s="29"/>
    </row>
    <row r="23" spans="1:21" ht="15.75" hidden="1" customHeight="1">
      <c r="A23" s="25"/>
      <c r="B23" s="322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8">
        <v>0</v>
      </c>
      <c r="T23" s="198" t="e">
        <f t="shared" si="17"/>
        <v>#DIV/0!</v>
      </c>
      <c r="U23" s="29"/>
    </row>
    <row r="24" spans="1:21" ht="15.75" customHeight="1">
      <c r="A24" s="25"/>
      <c r="B24" s="322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6"/>
        <v>3610</v>
      </c>
      <c r="R24" s="23"/>
      <c r="S24" s="28">
        <v>7841</v>
      </c>
      <c r="T24" s="181">
        <f t="shared" si="17"/>
        <v>-0.95753092717765587</v>
      </c>
      <c r="U24" s="29">
        <v>981</v>
      </c>
    </row>
    <row r="25" spans="1:21" ht="15.75" customHeight="1">
      <c r="A25" s="25"/>
      <c r="B25" s="303"/>
      <c r="C25" s="27" t="s">
        <v>111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6"/>
        <v>43897</v>
      </c>
      <c r="R25" s="23"/>
      <c r="S25" s="28">
        <v>55280</v>
      </c>
      <c r="T25" s="208">
        <f t="shared" si="17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218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6"/>
        <v>304</v>
      </c>
      <c r="R26" s="23"/>
      <c r="S26" s="33">
        <v>22912</v>
      </c>
      <c r="T26" s="182">
        <f t="shared" si="17"/>
        <v>-1</v>
      </c>
      <c r="U26" s="34">
        <v>2709</v>
      </c>
    </row>
    <row r="27" spans="1:21" ht="15.75" customHeight="1">
      <c r="A27" s="25"/>
      <c r="B27" s="304"/>
      <c r="C27" s="32" t="s">
        <v>217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6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57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6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6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310" t="s">
        <v>82</v>
      </c>
      <c r="C30" s="311"/>
      <c r="D30" s="42"/>
      <c r="E30" s="43">
        <f t="shared" ref="E30:P30" si="18">SUM(E21:E29)</f>
        <v>7675</v>
      </c>
      <c r="F30" s="43">
        <f t="shared" si="18"/>
        <v>7070</v>
      </c>
      <c r="G30" s="43">
        <f t="shared" si="18"/>
        <v>9243</v>
      </c>
      <c r="H30" s="43">
        <f t="shared" si="18"/>
        <v>8124</v>
      </c>
      <c r="I30" s="43">
        <f t="shared" si="18"/>
        <v>9709</v>
      </c>
      <c r="J30" s="43">
        <f t="shared" si="18"/>
        <v>9684</v>
      </c>
      <c r="K30" s="43">
        <f t="shared" si="18"/>
        <v>9823</v>
      </c>
      <c r="L30" s="43">
        <f t="shared" si="18"/>
        <v>9055</v>
      </c>
      <c r="M30" s="43">
        <f t="shared" si="18"/>
        <v>7689</v>
      </c>
      <c r="N30" s="43">
        <f t="shared" si="18"/>
        <v>10082</v>
      </c>
      <c r="O30" s="43">
        <f t="shared" si="18"/>
        <v>10330</v>
      </c>
      <c r="P30" s="43">
        <f t="shared" si="18"/>
        <v>10656</v>
      </c>
      <c r="Q30" s="44">
        <f>SUM(E30:P30)</f>
        <v>109140</v>
      </c>
      <c r="R30" s="45"/>
      <c r="S30" s="43">
        <f t="shared" ref="S30" si="19">SUM(S21:S29)</f>
        <v>106677</v>
      </c>
      <c r="T30" s="183">
        <f>P30/S30-1</f>
        <v>-0.90010967687505272</v>
      </c>
      <c r="U30" s="44">
        <f t="shared" ref="U30" si="20"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318" t="s">
        <v>45</v>
      </c>
      <c r="B32" s="319"/>
      <c r="C32" s="320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216</v>
      </c>
      <c r="T32" s="13" t="s">
        <v>29</v>
      </c>
      <c r="U32" s="13" t="s">
        <v>212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321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21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322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21"/>
        <v>0</v>
      </c>
      <c r="R35" s="23"/>
      <c r="S35" s="28">
        <v>0</v>
      </c>
      <c r="T35" s="181"/>
      <c r="U35" s="29"/>
    </row>
    <row r="36" spans="1:21" ht="15.75" customHeight="1">
      <c r="A36" s="25"/>
      <c r="B36" s="322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21"/>
        <v>0</v>
      </c>
      <c r="R36" s="23"/>
      <c r="S36" s="28">
        <v>0</v>
      </c>
      <c r="T36" s="208"/>
      <c r="U36" s="29"/>
    </row>
    <row r="37" spans="1:21" ht="15.75" customHeight="1">
      <c r="A37" s="25"/>
      <c r="B37" s="322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21"/>
        <v>4430</v>
      </c>
      <c r="R37" s="23"/>
      <c r="S37" s="28">
        <v>5789</v>
      </c>
      <c r="T37" s="181">
        <f t="shared" ref="T37:T39" si="22"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111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21"/>
        <v>14857</v>
      </c>
      <c r="R38" s="23"/>
      <c r="S38" s="28">
        <v>16172</v>
      </c>
      <c r="T38" s="208">
        <f t="shared" si="22"/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21"/>
        <v>4244</v>
      </c>
      <c r="R39" s="23"/>
      <c r="S39" s="33">
        <v>7276</v>
      </c>
      <c r="T39" s="182">
        <f t="shared" si="22"/>
        <v>-0.94433754810335346</v>
      </c>
      <c r="U39" s="34">
        <v>947</v>
      </c>
    </row>
    <row r="40" spans="1:21" ht="15.75" customHeight="1">
      <c r="A40" s="25"/>
      <c r="B40" s="304"/>
      <c r="C40" s="32" t="s">
        <v>217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21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57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21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21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310" t="s">
        <v>98</v>
      </c>
      <c r="C43" s="311"/>
      <c r="D43" s="42"/>
      <c r="E43" s="43">
        <f>SUM(E34:E42)</f>
        <v>2530</v>
      </c>
      <c r="F43" s="43">
        <f t="shared" ref="F43:P43" si="23">SUM(F34:F42)</f>
        <v>2020</v>
      </c>
      <c r="G43" s="43">
        <f t="shared" si="23"/>
        <v>2126</v>
      </c>
      <c r="H43" s="43">
        <f t="shared" si="23"/>
        <v>2806</v>
      </c>
      <c r="I43" s="43">
        <f t="shared" si="23"/>
        <v>3211</v>
      </c>
      <c r="J43" s="43">
        <f t="shared" si="23"/>
        <v>2750</v>
      </c>
      <c r="K43" s="43">
        <f t="shared" si="23"/>
        <v>2805</v>
      </c>
      <c r="L43" s="43">
        <f t="shared" si="23"/>
        <v>2294</v>
      </c>
      <c r="M43" s="43">
        <f t="shared" si="23"/>
        <v>2822</v>
      </c>
      <c r="N43" s="43">
        <f t="shared" si="23"/>
        <v>3270</v>
      </c>
      <c r="O43" s="43">
        <f t="shared" si="23"/>
        <v>2700</v>
      </c>
      <c r="P43" s="43">
        <f t="shared" si="23"/>
        <v>3521</v>
      </c>
      <c r="Q43" s="44">
        <f>SUM(E43:P43)</f>
        <v>32855</v>
      </c>
      <c r="R43" s="45"/>
      <c r="S43" s="43">
        <f t="shared" ref="S43" si="24">SUM(S34:S42)</f>
        <v>37008</v>
      </c>
      <c r="T43" s="183">
        <f>P43/S43-1</f>
        <v>-0.90485840899265024</v>
      </c>
      <c r="U43" s="44">
        <f t="shared" ref="U43" si="25"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327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328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323" t="s">
        <v>96</v>
      </c>
      <c r="C47" s="324"/>
      <c r="D47" s="42"/>
      <c r="E47" s="43">
        <f>E46+E45</f>
        <v>0</v>
      </c>
      <c r="F47" s="43">
        <f t="shared" ref="F47:Q47" si="26">F46+F45</f>
        <v>0</v>
      </c>
      <c r="G47" s="43">
        <f t="shared" si="26"/>
        <v>0</v>
      </c>
      <c r="H47" s="43">
        <f t="shared" si="26"/>
        <v>0</v>
      </c>
      <c r="I47" s="43">
        <f t="shared" si="26"/>
        <v>18</v>
      </c>
      <c r="J47" s="43">
        <f t="shared" si="26"/>
        <v>144</v>
      </c>
      <c r="K47" s="43">
        <f t="shared" si="26"/>
        <v>288</v>
      </c>
      <c r="L47" s="43">
        <f t="shared" si="26"/>
        <v>72</v>
      </c>
      <c r="M47" s="43">
        <f t="shared" si="26"/>
        <v>288</v>
      </c>
      <c r="N47" s="43">
        <f t="shared" si="26"/>
        <v>72</v>
      </c>
      <c r="O47" s="43">
        <f t="shared" si="26"/>
        <v>144</v>
      </c>
      <c r="P47" s="43">
        <f t="shared" si="26"/>
        <v>288</v>
      </c>
      <c r="Q47" s="44">
        <f t="shared" si="26"/>
        <v>1314</v>
      </c>
      <c r="R47" s="45"/>
      <c r="S47" s="43">
        <f t="shared" ref="S47" si="27">S46+S45</f>
        <v>0</v>
      </c>
      <c r="T47" s="183"/>
      <c r="U47" s="44">
        <f t="shared" ref="U47" si="28">U46+U45</f>
        <v>0</v>
      </c>
    </row>
    <row r="48" spans="1:21" ht="15.75" customHeight="1">
      <c r="A48" s="334" t="s">
        <v>97</v>
      </c>
      <c r="B48" s="335"/>
      <c r="C48" s="336"/>
      <c r="D48" s="42"/>
      <c r="E48" s="69">
        <f>E47+E43</f>
        <v>2530</v>
      </c>
      <c r="F48" s="69">
        <f t="shared" ref="F48:Q48" si="29">F47+F43</f>
        <v>2020</v>
      </c>
      <c r="G48" s="69">
        <f t="shared" si="29"/>
        <v>2126</v>
      </c>
      <c r="H48" s="69">
        <f t="shared" si="29"/>
        <v>2806</v>
      </c>
      <c r="I48" s="69">
        <f t="shared" si="29"/>
        <v>3229</v>
      </c>
      <c r="J48" s="69">
        <f t="shared" si="29"/>
        <v>2894</v>
      </c>
      <c r="K48" s="69">
        <f t="shared" si="29"/>
        <v>3093</v>
      </c>
      <c r="L48" s="69">
        <f t="shared" si="29"/>
        <v>2366</v>
      </c>
      <c r="M48" s="69">
        <f t="shared" si="29"/>
        <v>3110</v>
      </c>
      <c r="N48" s="69">
        <f t="shared" si="29"/>
        <v>3342</v>
      </c>
      <c r="O48" s="69">
        <f t="shared" si="29"/>
        <v>2844</v>
      </c>
      <c r="P48" s="69">
        <f t="shared" si="29"/>
        <v>3809</v>
      </c>
      <c r="Q48" s="70">
        <f t="shared" si="29"/>
        <v>34169</v>
      </c>
      <c r="R48" s="45"/>
      <c r="S48" s="69">
        <f t="shared" ref="S48" si="30">S47+S43</f>
        <v>37008</v>
      </c>
      <c r="T48" s="185">
        <f>P48/S48-1</f>
        <v>-0.8970763078253351</v>
      </c>
      <c r="U48" s="70">
        <f t="shared" ref="U48" si="31"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332" t="s">
        <v>206</v>
      </c>
      <c r="B50" s="333"/>
      <c r="C50" s="289" t="s">
        <v>208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210</v>
      </c>
      <c r="C51" s="290" t="s">
        <v>207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209</v>
      </c>
      <c r="E52" s="295">
        <f t="shared" ref="E52:F52" si="32">SUM(E50:E51)</f>
        <v>1135</v>
      </c>
      <c r="F52" s="295">
        <f t="shared" si="32"/>
        <v>1095</v>
      </c>
      <c r="G52" s="295">
        <f>SUM(G50:G51)</f>
        <v>1371</v>
      </c>
      <c r="H52" s="295">
        <f t="shared" ref="H52:Q52" si="33">SUM(H50:H51)</f>
        <v>1448</v>
      </c>
      <c r="I52" s="295">
        <f t="shared" si="33"/>
        <v>1718</v>
      </c>
      <c r="J52" s="295">
        <f t="shared" si="33"/>
        <v>1657</v>
      </c>
      <c r="K52" s="295">
        <f t="shared" si="33"/>
        <v>1640</v>
      </c>
      <c r="L52" s="295">
        <f t="shared" si="33"/>
        <v>1774</v>
      </c>
      <c r="M52" s="295">
        <f t="shared" si="33"/>
        <v>1463</v>
      </c>
      <c r="N52" s="295">
        <f t="shared" si="33"/>
        <v>1651</v>
      </c>
      <c r="O52" s="295">
        <f t="shared" si="33"/>
        <v>1469</v>
      </c>
      <c r="P52" s="295">
        <f t="shared" si="33"/>
        <v>1697</v>
      </c>
      <c r="Q52" s="297">
        <f t="shared" si="33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  <mergeCell ref="B16:C16"/>
    <mergeCell ref="E3:Q3"/>
    <mergeCell ref="S3:U3"/>
    <mergeCell ref="A4:C4"/>
    <mergeCell ref="B6:B9"/>
    <mergeCell ref="B15:C15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zoomScale="80" zoomScaleNormal="80" workbookViewId="0">
      <pane xSplit="4" topLeftCell="E1" activePane="topRight" state="frozen"/>
      <selection pane="topRight" activeCell="N36" sqref="N36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2" t="s">
        <v>214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102</v>
      </c>
      <c r="T3" s="316"/>
      <c r="U3" s="317"/>
    </row>
    <row r="4" spans="1:21" ht="16.5">
      <c r="A4" s="318" t="s">
        <v>16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212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1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322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322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322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112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58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116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323" t="s">
        <v>95</v>
      </c>
      <c r="C14" s="324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325" t="s">
        <v>81</v>
      </c>
      <c r="C15" s="326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8" t="s">
        <v>39</v>
      </c>
      <c r="B18" s="319"/>
      <c r="C18" s="32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212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1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32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32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322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111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57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116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310" t="s">
        <v>82</v>
      </c>
      <c r="C28" s="311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 t="shared" ref="S28" si="12">SUM(S20:S27)</f>
        <v>103554</v>
      </c>
      <c r="T28" s="183">
        <f t="shared" si="10"/>
        <v>3.0158178341734843E-2</v>
      </c>
      <c r="U28" s="44">
        <f t="shared" ref="U28" si="13"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8" t="s">
        <v>45</v>
      </c>
      <c r="B30" s="319"/>
      <c r="C30" s="32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212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1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4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322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4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322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4"/>
        <v>0</v>
      </c>
      <c r="R34" s="23"/>
      <c r="S34" s="28">
        <f>'2016'!Q34</f>
        <v>5</v>
      </c>
      <c r="T34" s="208">
        <f t="shared" ref="T34:T40" si="15">Q34/S34-1</f>
        <v>-1</v>
      </c>
      <c r="U34" s="29">
        <f>'2015'!Q34</f>
        <v>388</v>
      </c>
    </row>
    <row r="35" spans="1:21" ht="15.75" customHeight="1">
      <c r="A35" s="25"/>
      <c r="B35" s="322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4"/>
        <v>5789</v>
      </c>
      <c r="R35" s="23"/>
      <c r="S35" s="28">
        <f>'2016'!Q35</f>
        <v>5616</v>
      </c>
      <c r="T35" s="181">
        <f t="shared" si="15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111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4"/>
        <v>16172</v>
      </c>
      <c r="R36" s="23"/>
      <c r="S36" s="28">
        <f>'2016'!Q36</f>
        <v>28886</v>
      </c>
      <c r="T36" s="208">
        <f t="shared" si="15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4"/>
        <v>7276</v>
      </c>
      <c r="R37" s="23"/>
      <c r="S37" s="33">
        <f>'2016'!Q37</f>
        <v>8229</v>
      </c>
      <c r="T37" s="182">
        <f t="shared" si="15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57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4"/>
        <v>2951</v>
      </c>
      <c r="R38" s="23"/>
      <c r="S38" s="28">
        <f>'2016'!Q38</f>
        <v>3460</v>
      </c>
      <c r="T38" s="181">
        <f t="shared" si="15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115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4"/>
        <v>1</v>
      </c>
      <c r="R39" s="23"/>
      <c r="S39" s="33">
        <f>'2016'!Q39</f>
        <v>12</v>
      </c>
      <c r="T39" s="300">
        <f t="shared" si="15"/>
        <v>-0.91666666666666663</v>
      </c>
      <c r="U39" s="34">
        <f>'2015'!Q39</f>
        <v>15</v>
      </c>
    </row>
    <row r="40" spans="1:21" ht="15.75" customHeight="1">
      <c r="A40" s="39"/>
      <c r="B40" s="310" t="s">
        <v>98</v>
      </c>
      <c r="C40" s="311"/>
      <c r="D40" s="42"/>
      <c r="E40" s="43">
        <f>SUM(E32:E39)</f>
        <v>3405</v>
      </c>
      <c r="F40" s="43">
        <f t="shared" ref="F40:P40" si="16">SUM(F32:F39)</f>
        <v>2710</v>
      </c>
      <c r="G40" s="43">
        <f t="shared" si="16"/>
        <v>3763</v>
      </c>
      <c r="H40" s="43">
        <f t="shared" si="16"/>
        <v>2725</v>
      </c>
      <c r="I40" s="43">
        <f t="shared" si="16"/>
        <v>2111</v>
      </c>
      <c r="J40" s="43">
        <f t="shared" si="16"/>
        <v>2162</v>
      </c>
      <c r="K40" s="43">
        <f t="shared" si="16"/>
        <v>2755</v>
      </c>
      <c r="L40" s="43">
        <f t="shared" si="16"/>
        <v>3470</v>
      </c>
      <c r="M40" s="43">
        <f t="shared" si="16"/>
        <v>3703</v>
      </c>
      <c r="N40" s="43">
        <f t="shared" si="16"/>
        <v>3330</v>
      </c>
      <c r="O40" s="43">
        <f t="shared" si="16"/>
        <v>3313</v>
      </c>
      <c r="P40" s="43">
        <f t="shared" si="16"/>
        <v>3561</v>
      </c>
      <c r="Q40" s="44">
        <f>SUM(E40:P40)</f>
        <v>37008</v>
      </c>
      <c r="R40" s="45"/>
      <c r="S40" s="43">
        <f t="shared" ref="S40" si="17">SUM(S32:S39)</f>
        <v>52200</v>
      </c>
      <c r="T40" s="183">
        <f t="shared" si="15"/>
        <v>-0.29103448275862065</v>
      </c>
      <c r="U40" s="44">
        <f t="shared" ref="U40" si="18"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7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328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 t="shared" ref="T43:T45" si="19">Q43/S43-1</f>
        <v>-1</v>
      </c>
      <c r="U43" s="23">
        <f>'2015'!Q43</f>
        <v>150</v>
      </c>
    </row>
    <row r="44" spans="1:21" ht="15.75" customHeight="1">
      <c r="A44" s="150"/>
      <c r="B44" s="323" t="s">
        <v>96</v>
      </c>
      <c r="C44" s="324"/>
      <c r="D44" s="42"/>
      <c r="E44" s="43">
        <f>E43+E42</f>
        <v>0</v>
      </c>
      <c r="F44" s="43">
        <f t="shared" ref="F44:Q44" si="20">F43+F42</f>
        <v>0</v>
      </c>
      <c r="G44" s="43">
        <f t="shared" si="20"/>
        <v>0</v>
      </c>
      <c r="H44" s="43">
        <f t="shared" si="20"/>
        <v>0</v>
      </c>
      <c r="I44" s="43">
        <f t="shared" si="20"/>
        <v>0</v>
      </c>
      <c r="J44" s="43">
        <f t="shared" si="20"/>
        <v>0</v>
      </c>
      <c r="K44" s="43">
        <f t="shared" si="20"/>
        <v>0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0</v>
      </c>
      <c r="R44" s="45"/>
      <c r="S44" s="43">
        <f t="shared" ref="S44" si="21">S43+S42</f>
        <v>90</v>
      </c>
      <c r="T44" s="183">
        <f t="shared" si="19"/>
        <v>-1</v>
      </c>
      <c r="U44" s="44">
        <f t="shared" ref="U44" si="22">U43+U42</f>
        <v>223</v>
      </c>
    </row>
    <row r="45" spans="1:21" ht="15.75" customHeight="1">
      <c r="A45" s="334" t="s">
        <v>97</v>
      </c>
      <c r="B45" s="335"/>
      <c r="C45" s="336"/>
      <c r="D45" s="42"/>
      <c r="E45" s="69">
        <f>E44+E40</f>
        <v>3405</v>
      </c>
      <c r="F45" s="69">
        <f t="shared" ref="F45:Q45" si="23">F44+F40</f>
        <v>2710</v>
      </c>
      <c r="G45" s="69">
        <f t="shared" si="23"/>
        <v>3763</v>
      </c>
      <c r="H45" s="69">
        <f t="shared" si="23"/>
        <v>2725</v>
      </c>
      <c r="I45" s="69">
        <f t="shared" si="23"/>
        <v>2111</v>
      </c>
      <c r="J45" s="69">
        <f t="shared" si="23"/>
        <v>2162</v>
      </c>
      <c r="K45" s="69">
        <f t="shared" si="23"/>
        <v>2755</v>
      </c>
      <c r="L45" s="69">
        <f t="shared" si="23"/>
        <v>3470</v>
      </c>
      <c r="M45" s="69">
        <f t="shared" si="23"/>
        <v>3703</v>
      </c>
      <c r="N45" s="69">
        <f t="shared" si="23"/>
        <v>3330</v>
      </c>
      <c r="O45" s="69">
        <f t="shared" si="23"/>
        <v>3313</v>
      </c>
      <c r="P45" s="69">
        <f t="shared" si="23"/>
        <v>3561</v>
      </c>
      <c r="Q45" s="70">
        <f t="shared" si="23"/>
        <v>37008</v>
      </c>
      <c r="R45" s="45"/>
      <c r="S45" s="69">
        <f t="shared" ref="S45" si="24">S44+S40</f>
        <v>52290</v>
      </c>
      <c r="T45" s="185">
        <f t="shared" si="19"/>
        <v>-0.29225473321858864</v>
      </c>
      <c r="U45" s="70">
        <f t="shared" ref="U45" si="25"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32" t="s">
        <v>206</v>
      </c>
      <c r="B47" s="333"/>
      <c r="C47" s="289" t="s">
        <v>208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210</v>
      </c>
      <c r="C48" s="290" t="s">
        <v>207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209</v>
      </c>
      <c r="E49" s="295">
        <f t="shared" ref="E49:F49" si="26">SUM(E47:E48)</f>
        <v>1608</v>
      </c>
      <c r="F49" s="295">
        <f t="shared" si="26"/>
        <v>1950</v>
      </c>
      <c r="G49" s="295">
        <f>SUM(G47:G48)</f>
        <v>2007</v>
      </c>
      <c r="H49" s="295">
        <f t="shared" ref="H49:Q49" si="27">SUM(H47:H48)</f>
        <v>1810</v>
      </c>
      <c r="I49" s="295">
        <f t="shared" si="27"/>
        <v>1714</v>
      </c>
      <c r="J49" s="295">
        <f t="shared" si="27"/>
        <v>1813</v>
      </c>
      <c r="K49" s="295">
        <f t="shared" si="27"/>
        <v>1701</v>
      </c>
      <c r="L49" s="295">
        <f t="shared" si="27"/>
        <v>1298</v>
      </c>
      <c r="M49" s="295">
        <f t="shared" si="27"/>
        <v>1495</v>
      </c>
      <c r="N49" s="295">
        <f t="shared" si="27"/>
        <v>1491</v>
      </c>
      <c r="O49" s="295">
        <f t="shared" si="27"/>
        <v>1376</v>
      </c>
      <c r="P49" s="295">
        <f t="shared" si="27"/>
        <v>1892</v>
      </c>
      <c r="Q49" s="297">
        <f t="shared" si="2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B15:C15"/>
    <mergeCell ref="E3:Q3"/>
    <mergeCell ref="S3:U3"/>
    <mergeCell ref="A4:C4"/>
    <mergeCell ref="B6:B9"/>
    <mergeCell ref="B14:C14"/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32" sqref="P32:P39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2" t="s">
        <v>201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102</v>
      </c>
      <c r="T3" s="316"/>
      <c r="U3" s="317"/>
    </row>
    <row r="4" spans="1:21" ht="16.5">
      <c r="A4" s="318" t="s">
        <v>16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1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322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322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322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116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323" t="s">
        <v>95</v>
      </c>
      <c r="C14" s="324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325" t="s">
        <v>81</v>
      </c>
      <c r="C15" s="326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8" t="s">
        <v>39</v>
      </c>
      <c r="B18" s="319"/>
      <c r="C18" s="32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1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32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32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322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116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310" t="s">
        <v>82</v>
      </c>
      <c r="C28" s="311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8" t="s">
        <v>45</v>
      </c>
      <c r="B30" s="319"/>
      <c r="C30" s="32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1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322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322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388</v>
      </c>
      <c r="T34" s="208">
        <f t="shared" ref="T34:T40" si="13">Q34/S34-1</f>
        <v>-0.98711340206185572</v>
      </c>
      <c r="U34" s="29">
        <v>2683</v>
      </c>
    </row>
    <row r="35" spans="1:21" ht="15.75" customHeight="1">
      <c r="A35" s="25"/>
      <c r="B35" s="322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9421</v>
      </c>
      <c r="T35" s="181">
        <f t="shared" si="13"/>
        <v>-0.40388493790468105</v>
      </c>
      <c r="U35" s="29">
        <v>37863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18672</v>
      </c>
      <c r="T36" s="208">
        <f t="shared" si="13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8399</v>
      </c>
      <c r="T37" s="182">
        <f t="shared" si="13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3622</v>
      </c>
      <c r="T38" s="181">
        <f t="shared" si="13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115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>
        <v>15</v>
      </c>
      <c r="T39" s="300">
        <f t="shared" si="13"/>
        <v>-0.19999999999999996</v>
      </c>
      <c r="U39" s="34">
        <v>38</v>
      </c>
    </row>
    <row r="40" spans="1:21" ht="15.75" customHeight="1">
      <c r="A40" s="39"/>
      <c r="B40" s="310" t="s">
        <v>98</v>
      </c>
      <c r="C40" s="311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44877</v>
      </c>
      <c r="T40" s="183">
        <f t="shared" si="13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7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 t="shared" ref="T42:T45" si="16">Q42/S42-1</f>
        <v>-1</v>
      </c>
      <c r="U42" s="173">
        <v>1014</v>
      </c>
    </row>
    <row r="43" spans="1:21" ht="15.75" customHeight="1">
      <c r="A43" s="204"/>
      <c r="B43" s="328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 t="shared" si="16"/>
        <v>-0.4</v>
      </c>
      <c r="U43" s="207">
        <v>150</v>
      </c>
    </row>
    <row r="44" spans="1:21" ht="15.75" customHeight="1">
      <c r="A44" s="150"/>
      <c r="B44" s="323" t="s">
        <v>96</v>
      </c>
      <c r="C44" s="324"/>
      <c r="D44" s="42"/>
      <c r="E44" s="43">
        <f>E43+E42</f>
        <v>0</v>
      </c>
      <c r="F44" s="43">
        <f t="shared" ref="F44:Q44" si="17">F43+F42</f>
        <v>0</v>
      </c>
      <c r="G44" s="43">
        <f t="shared" si="17"/>
        <v>0</v>
      </c>
      <c r="H44" s="43">
        <f t="shared" si="17"/>
        <v>0</v>
      </c>
      <c r="I44" s="43">
        <f t="shared" si="17"/>
        <v>0</v>
      </c>
      <c r="J44" s="43">
        <f t="shared" si="17"/>
        <v>90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4">
        <f t="shared" si="17"/>
        <v>90</v>
      </c>
      <c r="R44" s="45"/>
      <c r="S44" s="43">
        <f t="shared" ref="S44" si="18">S43+S42</f>
        <v>223</v>
      </c>
      <c r="T44" s="183">
        <f t="shared" si="16"/>
        <v>-0.5964125560538116</v>
      </c>
      <c r="U44" s="44">
        <f>U43+U42</f>
        <v>1164</v>
      </c>
    </row>
    <row r="45" spans="1:21" ht="15.75" customHeight="1">
      <c r="A45" s="334" t="s">
        <v>97</v>
      </c>
      <c r="B45" s="335"/>
      <c r="C45" s="336"/>
      <c r="D45" s="42"/>
      <c r="E45" s="69">
        <f>E44+E40</f>
        <v>3511</v>
      </c>
      <c r="F45" s="69">
        <f t="shared" ref="F45:Q45" si="19">F44+F40</f>
        <v>3592</v>
      </c>
      <c r="G45" s="69">
        <f t="shared" si="19"/>
        <v>3941</v>
      </c>
      <c r="H45" s="69">
        <f t="shared" si="19"/>
        <v>4329</v>
      </c>
      <c r="I45" s="69">
        <f t="shared" si="19"/>
        <v>4091</v>
      </c>
      <c r="J45" s="69">
        <f t="shared" si="19"/>
        <v>4417</v>
      </c>
      <c r="K45" s="69">
        <f t="shared" si="19"/>
        <v>5238</v>
      </c>
      <c r="L45" s="69">
        <f t="shared" si="19"/>
        <v>4502</v>
      </c>
      <c r="M45" s="69">
        <f t="shared" si="19"/>
        <v>4133</v>
      </c>
      <c r="N45" s="69">
        <f t="shared" si="19"/>
        <v>4278</v>
      </c>
      <c r="O45" s="69">
        <f t="shared" si="19"/>
        <v>4253</v>
      </c>
      <c r="P45" s="69">
        <f t="shared" si="19"/>
        <v>6005</v>
      </c>
      <c r="Q45" s="70">
        <f t="shared" si="19"/>
        <v>52290</v>
      </c>
      <c r="R45" s="45"/>
      <c r="S45" s="69">
        <f t="shared" ref="S45" si="20">S44+S40</f>
        <v>45100</v>
      </c>
      <c r="T45" s="185">
        <f t="shared" si="16"/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32" t="s">
        <v>206</v>
      </c>
      <c r="B47" s="333"/>
      <c r="C47" s="289" t="s">
        <v>208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210</v>
      </c>
      <c r="C48" s="290" t="s">
        <v>207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209</v>
      </c>
      <c r="E49" s="295"/>
      <c r="F49" s="298"/>
      <c r="G49" s="296">
        <f>SUM(G47:G48)</f>
        <v>2588</v>
      </c>
      <c r="H49" s="296">
        <f t="shared" ref="H49:Q49" si="21">SUM(H47:H48)</f>
        <v>2994</v>
      </c>
      <c r="I49" s="296">
        <f t="shared" si="21"/>
        <v>3053</v>
      </c>
      <c r="J49" s="296">
        <f t="shared" si="21"/>
        <v>2797</v>
      </c>
      <c r="K49" s="296">
        <f t="shared" si="21"/>
        <v>2511</v>
      </c>
      <c r="L49" s="296">
        <f t="shared" si="21"/>
        <v>2277</v>
      </c>
      <c r="M49" s="297">
        <f t="shared" si="21"/>
        <v>1872</v>
      </c>
      <c r="N49" s="297">
        <f t="shared" si="21"/>
        <v>2538</v>
      </c>
      <c r="O49" s="297">
        <f t="shared" si="21"/>
        <v>2182</v>
      </c>
      <c r="P49" s="297">
        <f t="shared" si="21"/>
        <v>2525</v>
      </c>
      <c r="Q49" s="297">
        <f t="shared" si="21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L34" sqref="L34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2" t="s">
        <v>114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102</v>
      </c>
      <c r="T3" s="316"/>
      <c r="U3" s="317"/>
    </row>
    <row r="4" spans="1:21" ht="16.5">
      <c r="A4" s="318" t="s">
        <v>16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203</v>
      </c>
      <c r="T4" s="13" t="s">
        <v>29</v>
      </c>
      <c r="U4" s="13" t="s">
        <v>213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1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322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322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322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116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323" t="s">
        <v>95</v>
      </c>
      <c r="C14" s="324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325" t="s">
        <v>81</v>
      </c>
      <c r="C15" s="326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8" t="s">
        <v>39</v>
      </c>
      <c r="B18" s="319"/>
      <c r="C18" s="32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203</v>
      </c>
      <c r="T18" s="13" t="s">
        <v>29</v>
      </c>
      <c r="U18" s="13" t="s">
        <v>213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1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32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32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22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116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310" t="s">
        <v>82</v>
      </c>
      <c r="C28" s="311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8" t="s">
        <v>45</v>
      </c>
      <c r="B30" s="319"/>
      <c r="C30" s="32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203</v>
      </c>
      <c r="T30" s="13" t="s">
        <v>29</v>
      </c>
      <c r="U30" s="13" t="s">
        <v>213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1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322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322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322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115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310" t="s">
        <v>98</v>
      </c>
      <c r="C40" s="311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7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328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323" t="s">
        <v>96</v>
      </c>
      <c r="C44" s="324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334" t="s">
        <v>97</v>
      </c>
      <c r="B45" s="335"/>
      <c r="C45" s="336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pane="topRight" activeCell="N25" sqref="N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2" t="s">
        <v>109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102</v>
      </c>
      <c r="T3" s="316"/>
      <c r="U3" s="317"/>
    </row>
    <row r="4" spans="1:21" ht="16.5">
      <c r="A4" s="318" t="s">
        <v>16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1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322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322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322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337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338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323" t="s">
        <v>95</v>
      </c>
      <c r="C14" s="324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325" t="s">
        <v>81</v>
      </c>
      <c r="C15" s="326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318" t="s">
        <v>39</v>
      </c>
      <c r="B18" s="319"/>
      <c r="C18" s="320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1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322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322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22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337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338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310" t="s">
        <v>82</v>
      </c>
      <c r="C28" s="311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8" t="s">
        <v>45</v>
      </c>
      <c r="B30" s="319"/>
      <c r="C30" s="320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1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322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322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322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310" t="s">
        <v>98</v>
      </c>
      <c r="C39" s="311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327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328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323" t="s">
        <v>96</v>
      </c>
      <c r="C43" s="324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335" t="s">
        <v>97</v>
      </c>
      <c r="B44" s="335"/>
      <c r="C44" s="336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Q42" sqref="Q42:Q43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312" t="s">
        <v>51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9"/>
      <c r="S4" s="315" t="s">
        <v>102</v>
      </c>
      <c r="T4" s="316"/>
      <c r="U4" s="317"/>
    </row>
    <row r="5" spans="1:21" ht="16.5">
      <c r="A5" s="318" t="s">
        <v>16</v>
      </c>
      <c r="B5" s="319"/>
      <c r="C5" s="320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321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322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322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322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37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38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323" t="s">
        <v>95</v>
      </c>
      <c r="C15" s="324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325" t="s">
        <v>81</v>
      </c>
      <c r="C16" s="326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318" t="s">
        <v>39</v>
      </c>
      <c r="B19" s="319"/>
      <c r="C19" s="320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1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322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322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322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337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338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310" t="s">
        <v>82</v>
      </c>
      <c r="C29" s="311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318" t="s">
        <v>45</v>
      </c>
      <c r="B31" s="319"/>
      <c r="C31" s="320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321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322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322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322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310" t="s">
        <v>98</v>
      </c>
      <c r="C40" s="311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7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328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323" t="s">
        <v>96</v>
      </c>
      <c r="C44" s="324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335" t="s">
        <v>97</v>
      </c>
      <c r="B45" s="335"/>
      <c r="C45" s="336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G23" sqref="G23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312" t="s">
        <v>85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9"/>
      <c r="S3" s="315" t="s">
        <v>49</v>
      </c>
      <c r="T3" s="317"/>
    </row>
    <row r="4" spans="1:26" ht="16.5">
      <c r="A4" s="318" t="s">
        <v>17</v>
      </c>
      <c r="B4" s="319"/>
      <c r="C4" s="320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323" t="s">
        <v>95</v>
      </c>
      <c r="C14" s="324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325" t="s">
        <v>81</v>
      </c>
      <c r="C15" s="326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318" t="s">
        <v>39</v>
      </c>
      <c r="B17" s="319"/>
      <c r="C17" s="320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318" t="s">
        <v>45</v>
      </c>
      <c r="B29" s="319"/>
      <c r="C29" s="320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11</vt:i4>
      </vt:variant>
    </vt:vector>
  </HeadingPairs>
  <TitlesOfParts>
    <vt:vector size="23" baseType="lpstr">
      <vt:lpstr>Cover</vt:lpstr>
      <vt:lpstr>Total Sales Vol. 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Cover!Print_Area</vt:lpstr>
      <vt:lpstr>'Total Sales Vol. 2019'!Print_Area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유재오(Yoo, Jae Oh) / IR팀</cp:lastModifiedBy>
  <cp:lastPrinted>2020-01-01T22:51:23Z</cp:lastPrinted>
  <dcterms:created xsi:type="dcterms:W3CDTF">2011-07-04T02:47:06Z</dcterms:created>
  <dcterms:modified xsi:type="dcterms:W3CDTF">2020-01-02T00:21:05Z</dcterms:modified>
</cp:coreProperties>
</file>