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IR팀\2. 판매&amp;생산\1.판매\1. 실적 정리(월별)\2019\"/>
    </mc:Choice>
  </mc:AlternateContent>
  <bookViews>
    <workbookView xWindow="0" yWindow="900" windowWidth="19200" windowHeight="11760" tabRatio="886" activeTab="1"/>
  </bookViews>
  <sheets>
    <sheet name="Cover" sheetId="40" r:id="rId1"/>
    <sheet name="Total Sales Vol. 2019" sheetId="51" r:id="rId2"/>
    <sheet name="2018" sheetId="50" r:id="rId3"/>
    <sheet name="2017" sheetId="49" r:id="rId4"/>
    <sheet name="2016" sheetId="48" r:id="rId5"/>
    <sheet name="2015" sheetId="47" r:id="rId6"/>
    <sheet name="2014" sheetId="46" r:id="rId7"/>
    <sheet name="2013" sheetId="33" r:id="rId8"/>
    <sheet name="2012" sheetId="43" r:id="rId9"/>
    <sheet name="2011" sheetId="44" r:id="rId10"/>
    <sheet name="2010" sheetId="45" r:id="rId11"/>
    <sheet name="Data" sheetId="41" state="hidden" r:id="rId12"/>
  </sheets>
  <externalReferences>
    <externalReference r:id="rId13"/>
  </externalReferences>
  <definedNames>
    <definedName name="_xlnm.Print_Area" localSheetId="10">'2010'!$A$1:$T$43</definedName>
    <definedName name="_xlnm.Print_Area" localSheetId="9">'2011'!$A$1:$T$44</definedName>
    <definedName name="_xlnm.Print_Area" localSheetId="8">'2012'!$A$1:$T$44</definedName>
    <definedName name="_xlnm.Print_Area" localSheetId="7">'2013'!$A$1:$U$45</definedName>
    <definedName name="_xlnm.Print_Area" localSheetId="6">'2014'!$A$1:$U$44</definedName>
    <definedName name="_xlnm.Print_Area" localSheetId="5">'2015'!$A$1:$U$45</definedName>
    <definedName name="_xlnm.Print_Area" localSheetId="4">'2016'!$A$1:$U$50</definedName>
    <definedName name="_xlnm.Print_Area" localSheetId="3">'2017'!$A$1:$U$49</definedName>
    <definedName name="_xlnm.Print_Area" localSheetId="2">'2018'!$A$1:$U$52</definedName>
    <definedName name="_xlnm.Print_Area" localSheetId="0">Cover!$A$1:$L$25</definedName>
    <definedName name="_xlnm.Print_Area" localSheetId="1">'Total Sales Vol. 2019'!$A$1:$U$56</definedName>
  </definedNames>
  <calcPr calcId="152511"/>
</workbook>
</file>

<file path=xl/calcChain.xml><?xml version="1.0" encoding="utf-8"?>
<calcChain xmlns="http://schemas.openxmlformats.org/spreadsheetml/2006/main">
  <c r="T46" i="51" l="1"/>
  <c r="T45" i="51"/>
  <c r="T44" i="51"/>
  <c r="T42" i="51"/>
  <c r="T41" i="51"/>
  <c r="T40" i="51"/>
  <c r="T39" i="51"/>
  <c r="T38" i="51"/>
  <c r="T37" i="51"/>
  <c r="T36" i="51"/>
  <c r="T35" i="51"/>
  <c r="T34" i="51"/>
  <c r="T29" i="51"/>
  <c r="T28" i="51"/>
  <c r="T27" i="51"/>
  <c r="T26" i="51"/>
  <c r="T25" i="51"/>
  <c r="T24" i="51"/>
  <c r="T23" i="51"/>
  <c r="T22" i="51"/>
  <c r="T21" i="51"/>
  <c r="Q46" i="51" l="1"/>
  <c r="U6" i="51" l="1"/>
  <c r="Q42" i="51" l="1"/>
  <c r="Q41" i="51"/>
  <c r="Q40" i="51"/>
  <c r="Q39" i="51"/>
  <c r="Q38" i="51"/>
  <c r="Q37" i="51"/>
  <c r="Q36" i="51"/>
  <c r="Q35" i="51"/>
  <c r="Q34" i="51"/>
  <c r="Q29" i="51"/>
  <c r="Q28" i="51"/>
  <c r="Q27" i="51"/>
  <c r="Q26" i="51"/>
  <c r="Q25" i="51"/>
  <c r="Q24" i="51"/>
  <c r="Q23" i="51"/>
  <c r="Q22" i="51"/>
  <c r="Q21" i="51"/>
  <c r="E6" i="51" l="1"/>
  <c r="P52" i="51" l="1"/>
  <c r="O52" i="51"/>
  <c r="N52" i="51"/>
  <c r="M52" i="51"/>
  <c r="L52" i="51"/>
  <c r="K52" i="51"/>
  <c r="J52" i="51"/>
  <c r="I52" i="51"/>
  <c r="H52" i="51"/>
  <c r="G52" i="51"/>
  <c r="F52" i="51"/>
  <c r="E52" i="51"/>
  <c r="Q51" i="51"/>
  <c r="Q50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Q55" i="51"/>
  <c r="Q54" i="51"/>
  <c r="U47" i="51"/>
  <c r="S47" i="51"/>
  <c r="T47" i="51" s="1"/>
  <c r="P47" i="51"/>
  <c r="O47" i="51"/>
  <c r="N47" i="51"/>
  <c r="M47" i="51"/>
  <c r="L47" i="51"/>
  <c r="K47" i="51"/>
  <c r="J47" i="51"/>
  <c r="I47" i="51"/>
  <c r="H47" i="51"/>
  <c r="G47" i="51"/>
  <c r="F47" i="51"/>
  <c r="E47" i="51"/>
  <c r="Q45" i="51"/>
  <c r="U43" i="51"/>
  <c r="S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U30" i="51"/>
  <c r="S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E15" i="51" s="1"/>
  <c r="U14" i="51"/>
  <c r="S14" i="51"/>
  <c r="T14" i="51" s="1"/>
  <c r="P14" i="51"/>
  <c r="O14" i="51"/>
  <c r="N14" i="51"/>
  <c r="M14" i="51"/>
  <c r="L14" i="51"/>
  <c r="K14" i="51"/>
  <c r="J14" i="51"/>
  <c r="I14" i="51"/>
  <c r="H14" i="51"/>
  <c r="G14" i="51"/>
  <c r="F14" i="51"/>
  <c r="E14" i="51"/>
  <c r="U13" i="51"/>
  <c r="S13" i="51"/>
  <c r="T13" i="51" s="1"/>
  <c r="P13" i="51"/>
  <c r="O13" i="51"/>
  <c r="N13" i="51"/>
  <c r="M13" i="51"/>
  <c r="L13" i="51"/>
  <c r="K13" i="51"/>
  <c r="J13" i="51"/>
  <c r="I13" i="51"/>
  <c r="H13" i="51"/>
  <c r="G13" i="51"/>
  <c r="F13" i="51"/>
  <c r="E13" i="51"/>
  <c r="S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U11" i="51"/>
  <c r="S11" i="51"/>
  <c r="T11" i="51" s="1"/>
  <c r="P11" i="51"/>
  <c r="O11" i="51"/>
  <c r="N11" i="51"/>
  <c r="M11" i="51"/>
  <c r="L11" i="51"/>
  <c r="K11" i="51"/>
  <c r="J11" i="51"/>
  <c r="I11" i="51"/>
  <c r="H11" i="51"/>
  <c r="G11" i="51"/>
  <c r="F11" i="51"/>
  <c r="E11" i="51"/>
  <c r="U10" i="51"/>
  <c r="S10" i="51"/>
  <c r="T10" i="51" s="1"/>
  <c r="P10" i="51"/>
  <c r="O10" i="51"/>
  <c r="N10" i="51"/>
  <c r="M10" i="51"/>
  <c r="L10" i="51"/>
  <c r="K10" i="51"/>
  <c r="J10" i="51"/>
  <c r="I10" i="51"/>
  <c r="H10" i="51"/>
  <c r="G10" i="51"/>
  <c r="F10" i="51"/>
  <c r="E10" i="51"/>
  <c r="U9" i="51"/>
  <c r="S9" i="51"/>
  <c r="P9" i="51"/>
  <c r="O9" i="51"/>
  <c r="N9" i="51"/>
  <c r="M9" i="51"/>
  <c r="L9" i="51"/>
  <c r="K9" i="51"/>
  <c r="J9" i="51"/>
  <c r="I9" i="51"/>
  <c r="H9" i="51"/>
  <c r="G9" i="51"/>
  <c r="F9" i="51"/>
  <c r="E9" i="51"/>
  <c r="U8" i="51"/>
  <c r="S8" i="51"/>
  <c r="T8" i="51" s="1"/>
  <c r="P8" i="51"/>
  <c r="O8" i="51"/>
  <c r="N8" i="51"/>
  <c r="M8" i="51"/>
  <c r="L8" i="51"/>
  <c r="K8" i="51"/>
  <c r="J8" i="51"/>
  <c r="I8" i="51"/>
  <c r="H8" i="51"/>
  <c r="G8" i="51"/>
  <c r="F8" i="51"/>
  <c r="E8" i="51"/>
  <c r="U7" i="51"/>
  <c r="S7" i="51"/>
  <c r="T7" i="51" s="1"/>
  <c r="P7" i="51"/>
  <c r="O7" i="51"/>
  <c r="N7" i="51"/>
  <c r="M7" i="51"/>
  <c r="L7" i="51"/>
  <c r="K7" i="51"/>
  <c r="J7" i="51"/>
  <c r="I7" i="51"/>
  <c r="H7" i="51"/>
  <c r="G7" i="51"/>
  <c r="F7" i="51"/>
  <c r="E7" i="51"/>
  <c r="S6" i="51"/>
  <c r="P6" i="51"/>
  <c r="O6" i="51"/>
  <c r="N6" i="51"/>
  <c r="M6" i="51"/>
  <c r="L6" i="51"/>
  <c r="K6" i="51"/>
  <c r="J6" i="51"/>
  <c r="I6" i="51"/>
  <c r="H6" i="51"/>
  <c r="G6" i="51"/>
  <c r="F6" i="51"/>
  <c r="D6" i="51"/>
  <c r="T6" i="51" l="1"/>
  <c r="T43" i="51"/>
  <c r="T12" i="51"/>
  <c r="T30" i="51"/>
  <c r="T9" i="51"/>
  <c r="K48" i="51"/>
  <c r="N15" i="51"/>
  <c r="U15" i="51"/>
  <c r="U16" i="51" s="1"/>
  <c r="Q56" i="51"/>
  <c r="G48" i="51"/>
  <c r="F15" i="51"/>
  <c r="Q47" i="51"/>
  <c r="O15" i="51"/>
  <c r="G15" i="51"/>
  <c r="O48" i="51"/>
  <c r="E48" i="51"/>
  <c r="S48" i="51"/>
  <c r="Q30" i="51"/>
  <c r="J15" i="51"/>
  <c r="U48" i="51"/>
  <c r="S15" i="51"/>
  <c r="Q52" i="51"/>
  <c r="I48" i="51"/>
  <c r="M48" i="51"/>
  <c r="F48" i="51"/>
  <c r="J48" i="51"/>
  <c r="N48" i="51"/>
  <c r="Q10" i="51"/>
  <c r="K15" i="51"/>
  <c r="I15" i="51"/>
  <c r="M15" i="51"/>
  <c r="Q7" i="51"/>
  <c r="Q9" i="51"/>
  <c r="Q14" i="51"/>
  <c r="Q12" i="51"/>
  <c r="Q6" i="51"/>
  <c r="Q8" i="51"/>
  <c r="Q11" i="51"/>
  <c r="Q13" i="51"/>
  <c r="H15" i="51"/>
  <c r="H16" i="51" s="1"/>
  <c r="L15" i="51"/>
  <c r="L16" i="51" s="1"/>
  <c r="Q43" i="51"/>
  <c r="H48" i="51"/>
  <c r="L48" i="51"/>
  <c r="P15" i="51"/>
  <c r="P48" i="51"/>
  <c r="T41" i="50"/>
  <c r="T39" i="50"/>
  <c r="T38" i="50"/>
  <c r="T37" i="50"/>
  <c r="T34" i="50"/>
  <c r="T28" i="50"/>
  <c r="T26" i="50"/>
  <c r="T25" i="50"/>
  <c r="T24" i="50"/>
  <c r="T23" i="50"/>
  <c r="T22" i="50"/>
  <c r="T21" i="50"/>
  <c r="T48" i="51" l="1"/>
  <c r="T15" i="51"/>
  <c r="O16" i="51"/>
  <c r="N16" i="51"/>
  <c r="M16" i="51"/>
  <c r="S16" i="51"/>
  <c r="K16" i="51"/>
  <c r="J16" i="51"/>
  <c r="I16" i="51"/>
  <c r="G16" i="51"/>
  <c r="Q48" i="51"/>
  <c r="F16" i="51"/>
  <c r="E16" i="51"/>
  <c r="Q15" i="51"/>
  <c r="P16" i="51"/>
  <c r="P12" i="50"/>
  <c r="O12" i="50"/>
  <c r="N12" i="50"/>
  <c r="M12" i="50"/>
  <c r="L12" i="50"/>
  <c r="K12" i="50"/>
  <c r="J12" i="50"/>
  <c r="I12" i="50"/>
  <c r="H12" i="50"/>
  <c r="T16" i="51" l="1"/>
  <c r="Q16" i="51"/>
  <c r="G12" i="50"/>
  <c r="F12" i="50"/>
  <c r="Q42" i="50" l="1"/>
  <c r="Q41" i="50"/>
  <c r="Q40" i="50"/>
  <c r="Q39" i="50"/>
  <c r="Q38" i="50"/>
  <c r="Q37" i="50"/>
  <c r="Q36" i="50"/>
  <c r="Q35" i="50"/>
  <c r="Q34" i="50"/>
  <c r="Q29" i="50"/>
  <c r="Q28" i="50"/>
  <c r="Q27" i="50"/>
  <c r="Q26" i="50"/>
  <c r="Q25" i="50"/>
  <c r="Q24" i="50"/>
  <c r="Q23" i="50"/>
  <c r="Q22" i="50"/>
  <c r="Q21" i="50"/>
  <c r="S12" i="50"/>
  <c r="E12" i="50"/>
  <c r="Q12" i="50" s="1"/>
  <c r="S11" i="50"/>
  <c r="S43" i="50"/>
  <c r="S10" i="50"/>
  <c r="U22" i="49"/>
  <c r="U21" i="49"/>
  <c r="S22" i="49"/>
  <c r="S21" i="49"/>
  <c r="P52" i="50"/>
  <c r="O52" i="50"/>
  <c r="N52" i="50"/>
  <c r="M52" i="50"/>
  <c r="L52" i="50"/>
  <c r="K52" i="50"/>
  <c r="J52" i="50"/>
  <c r="I52" i="50"/>
  <c r="H52" i="50"/>
  <c r="G52" i="50"/>
  <c r="F52" i="50"/>
  <c r="E52" i="50"/>
  <c r="Q51" i="50"/>
  <c r="Q50" i="50"/>
  <c r="U47" i="50"/>
  <c r="S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Q46" i="50"/>
  <c r="Q45" i="50"/>
  <c r="U43" i="50"/>
  <c r="P43" i="50"/>
  <c r="T43" i="50" s="1"/>
  <c r="O43" i="50"/>
  <c r="N43" i="50"/>
  <c r="M43" i="50"/>
  <c r="L43" i="50"/>
  <c r="K43" i="50"/>
  <c r="J43" i="50"/>
  <c r="I43" i="50"/>
  <c r="H43" i="50"/>
  <c r="G43" i="50"/>
  <c r="F43" i="50"/>
  <c r="E43" i="50"/>
  <c r="U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U14" i="50"/>
  <c r="S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U13" i="50"/>
  <c r="S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U11" i="50"/>
  <c r="P11" i="50"/>
  <c r="T11" i="50" s="1"/>
  <c r="O11" i="50"/>
  <c r="N11" i="50"/>
  <c r="M11" i="50"/>
  <c r="L11" i="50"/>
  <c r="K11" i="50"/>
  <c r="J11" i="50"/>
  <c r="I11" i="50"/>
  <c r="H11" i="50"/>
  <c r="G11" i="50"/>
  <c r="F11" i="50"/>
  <c r="E11" i="50"/>
  <c r="U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U9" i="50"/>
  <c r="S9" i="50"/>
  <c r="P9" i="50"/>
  <c r="O9" i="50"/>
  <c r="N9" i="50"/>
  <c r="M9" i="50"/>
  <c r="L9" i="50"/>
  <c r="K9" i="50"/>
  <c r="J9" i="50"/>
  <c r="I9" i="50"/>
  <c r="H9" i="50"/>
  <c r="G9" i="50"/>
  <c r="F9" i="50"/>
  <c r="E9" i="50"/>
  <c r="U8" i="50"/>
  <c r="S8" i="50"/>
  <c r="P8" i="50"/>
  <c r="O8" i="50"/>
  <c r="N8" i="50"/>
  <c r="M8" i="50"/>
  <c r="L8" i="50"/>
  <c r="K8" i="50"/>
  <c r="J8" i="50"/>
  <c r="I8" i="50"/>
  <c r="H8" i="50"/>
  <c r="G8" i="50"/>
  <c r="F8" i="50"/>
  <c r="E8" i="50"/>
  <c r="U7" i="50"/>
  <c r="S7" i="50"/>
  <c r="P7" i="50"/>
  <c r="O7" i="50"/>
  <c r="N7" i="50"/>
  <c r="M7" i="50"/>
  <c r="L7" i="50"/>
  <c r="K7" i="50"/>
  <c r="J7" i="50"/>
  <c r="I7" i="50"/>
  <c r="H7" i="50"/>
  <c r="G7" i="50"/>
  <c r="F7" i="50"/>
  <c r="E7" i="50"/>
  <c r="U6" i="50"/>
  <c r="S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T9" i="50" l="1"/>
  <c r="T13" i="50"/>
  <c r="T30" i="50"/>
  <c r="T6" i="50"/>
  <c r="T10" i="50"/>
  <c r="P15" i="50"/>
  <c r="P48" i="50"/>
  <c r="L48" i="50"/>
  <c r="L15" i="50"/>
  <c r="Q52" i="50"/>
  <c r="H48" i="50"/>
  <c r="H15" i="50"/>
  <c r="Q47" i="50"/>
  <c r="J48" i="50"/>
  <c r="N48" i="50"/>
  <c r="I15" i="50"/>
  <c r="M15" i="50"/>
  <c r="F48" i="50"/>
  <c r="G15" i="50"/>
  <c r="G16" i="50" s="1"/>
  <c r="K15" i="50"/>
  <c r="O15" i="50"/>
  <c r="Q30" i="50"/>
  <c r="E48" i="50"/>
  <c r="E15" i="50"/>
  <c r="I48" i="50"/>
  <c r="M48" i="50"/>
  <c r="Q43" i="50"/>
  <c r="G48" i="50"/>
  <c r="K48" i="50"/>
  <c r="O48" i="50"/>
  <c r="Q11" i="50"/>
  <c r="Q7" i="50"/>
  <c r="Q9" i="50"/>
  <c r="Q13" i="50"/>
  <c r="Q6" i="50"/>
  <c r="Q8" i="50"/>
  <c r="Q10" i="50"/>
  <c r="Q14" i="50"/>
  <c r="F15" i="50"/>
  <c r="J15" i="50"/>
  <c r="N15" i="50"/>
  <c r="U15" i="50"/>
  <c r="U16" i="50" s="1"/>
  <c r="U48" i="50"/>
  <c r="S48" i="50"/>
  <c r="S15" i="50"/>
  <c r="S30" i="50"/>
  <c r="T48" i="50" l="1"/>
  <c r="P16" i="50"/>
  <c r="T15" i="50"/>
  <c r="O16" i="50"/>
  <c r="N16" i="50"/>
  <c r="M16" i="50"/>
  <c r="L16" i="50"/>
  <c r="K16" i="50"/>
  <c r="Q48" i="50"/>
  <c r="J16" i="50"/>
  <c r="I16" i="50"/>
  <c r="H16" i="50"/>
  <c r="S16" i="50"/>
  <c r="F16" i="50"/>
  <c r="E16" i="50"/>
  <c r="Q15" i="50"/>
  <c r="T16" i="50" l="1"/>
  <c r="Q16" i="50"/>
  <c r="Q39" i="49"/>
  <c r="Q38" i="49"/>
  <c r="Q37" i="49"/>
  <c r="Q36" i="49"/>
  <c r="Q35" i="49"/>
  <c r="Q34" i="49"/>
  <c r="Q33" i="49"/>
  <c r="Q32" i="49"/>
  <c r="Q27" i="49"/>
  <c r="Q26" i="49"/>
  <c r="Q25" i="49"/>
  <c r="Q24" i="49"/>
  <c r="Q23" i="49"/>
  <c r="Q22" i="49"/>
  <c r="T22" i="49" s="1"/>
  <c r="Q21" i="49"/>
  <c r="T21" i="49" s="1"/>
  <c r="Q20" i="49"/>
  <c r="F49" i="49" l="1"/>
  <c r="E49" i="49"/>
  <c r="P49" i="49"/>
  <c r="O49" i="49"/>
  <c r="N49" i="49"/>
  <c r="M49" i="49"/>
  <c r="L49" i="49"/>
  <c r="K49" i="49"/>
  <c r="J49" i="49"/>
  <c r="I49" i="49"/>
  <c r="H49" i="49"/>
  <c r="G49" i="49"/>
  <c r="Q48" i="49"/>
  <c r="Q47" i="49"/>
  <c r="Q49" i="49" l="1"/>
  <c r="P44" i="49" l="1"/>
  <c r="O44" i="49"/>
  <c r="N44" i="49"/>
  <c r="M44" i="49"/>
  <c r="L44" i="49"/>
  <c r="K44" i="49"/>
  <c r="J44" i="49"/>
  <c r="I44" i="49"/>
  <c r="H44" i="49"/>
  <c r="G44" i="49"/>
  <c r="F44" i="49"/>
  <c r="E44" i="49"/>
  <c r="Q43" i="49"/>
  <c r="Q42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P28" i="49"/>
  <c r="O28" i="49"/>
  <c r="N28" i="49"/>
  <c r="M28" i="49"/>
  <c r="L28" i="49"/>
  <c r="K28" i="49"/>
  <c r="J28" i="49"/>
  <c r="I28" i="49"/>
  <c r="H28" i="49"/>
  <c r="H14" i="49" s="1"/>
  <c r="H15" i="49" s="1"/>
  <c r="G28" i="49"/>
  <c r="F28" i="49"/>
  <c r="E28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P9" i="49"/>
  <c r="O9" i="49"/>
  <c r="N9" i="49"/>
  <c r="M9" i="49"/>
  <c r="L9" i="49"/>
  <c r="K9" i="49"/>
  <c r="J9" i="49"/>
  <c r="I9" i="49"/>
  <c r="H9" i="49"/>
  <c r="G9" i="49"/>
  <c r="F9" i="49"/>
  <c r="E9" i="49"/>
  <c r="P8" i="49"/>
  <c r="O8" i="49"/>
  <c r="N8" i="49"/>
  <c r="M8" i="49"/>
  <c r="L8" i="49"/>
  <c r="K8" i="49"/>
  <c r="J8" i="49"/>
  <c r="I8" i="49"/>
  <c r="H8" i="49"/>
  <c r="G8" i="49"/>
  <c r="F8" i="49"/>
  <c r="E8" i="49"/>
  <c r="P7" i="49"/>
  <c r="O7" i="49"/>
  <c r="N7" i="49"/>
  <c r="M7" i="49"/>
  <c r="L7" i="49"/>
  <c r="K7" i="49"/>
  <c r="J7" i="49"/>
  <c r="I7" i="49"/>
  <c r="H7" i="49"/>
  <c r="G7" i="49"/>
  <c r="F7" i="49"/>
  <c r="E7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P14" i="49" l="1"/>
  <c r="Q44" i="49"/>
  <c r="M45" i="49"/>
  <c r="M14" i="49"/>
  <c r="L14" i="49"/>
  <c r="L15" i="49" s="1"/>
  <c r="I14" i="49"/>
  <c r="E45" i="49"/>
  <c r="E14" i="49"/>
  <c r="E15" i="49" s="1"/>
  <c r="I45" i="49"/>
  <c r="Q9" i="49"/>
  <c r="H45" i="49"/>
  <c r="L45" i="49"/>
  <c r="P45" i="49"/>
  <c r="Q40" i="49"/>
  <c r="F14" i="49"/>
  <c r="J14" i="49"/>
  <c r="J15" i="49" s="1"/>
  <c r="N14" i="49"/>
  <c r="Q6" i="49"/>
  <c r="Q8" i="49"/>
  <c r="Q11" i="49"/>
  <c r="Q13" i="49"/>
  <c r="G14" i="49"/>
  <c r="G15" i="49" s="1"/>
  <c r="K14" i="49"/>
  <c r="O14" i="49"/>
  <c r="Q7" i="49"/>
  <c r="Q10" i="49"/>
  <c r="Q12" i="49"/>
  <c r="Q28" i="49"/>
  <c r="F45" i="49"/>
  <c r="J45" i="49"/>
  <c r="N45" i="49"/>
  <c r="G45" i="49"/>
  <c r="K45" i="49"/>
  <c r="O45" i="49"/>
  <c r="Q45" i="49" l="1"/>
  <c r="P15" i="49"/>
  <c r="O15" i="49"/>
  <c r="N15" i="49"/>
  <c r="M15" i="49"/>
  <c r="K15" i="49"/>
  <c r="I15" i="49"/>
  <c r="F15" i="49"/>
  <c r="Q14" i="49"/>
  <c r="Q15" i="49" l="1"/>
  <c r="S44" i="48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S33" i="49" s="1"/>
  <c r="S7" i="49" s="1"/>
  <c r="Q32" i="48"/>
  <c r="P28" i="48"/>
  <c r="O28" i="48"/>
  <c r="N28" i="48"/>
  <c r="M28" i="48"/>
  <c r="M14" i="48" s="1"/>
  <c r="L28" i="48"/>
  <c r="K28" i="48"/>
  <c r="J28" i="48"/>
  <c r="J14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P10" i="48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J15" i="48" l="1"/>
  <c r="T25" i="48"/>
  <c r="S25" i="49"/>
  <c r="T38" i="48"/>
  <c r="S38" i="49"/>
  <c r="T38" i="49" s="1"/>
  <c r="T26" i="48"/>
  <c r="S26" i="49"/>
  <c r="T35" i="48"/>
  <c r="S35" i="49"/>
  <c r="T35" i="49" s="1"/>
  <c r="T39" i="48"/>
  <c r="S39" i="49"/>
  <c r="T39" i="49" s="1"/>
  <c r="T23" i="48"/>
  <c r="S23" i="49"/>
  <c r="T37" i="48"/>
  <c r="S37" i="49"/>
  <c r="T37" i="49" s="1"/>
  <c r="T42" i="48"/>
  <c r="S42" i="49"/>
  <c r="T34" i="48"/>
  <c r="S34" i="49"/>
  <c r="T43" i="48"/>
  <c r="S43" i="49"/>
  <c r="T20" i="48"/>
  <c r="S20" i="49"/>
  <c r="T27" i="48"/>
  <c r="S27" i="49"/>
  <c r="T32" i="48"/>
  <c r="S32" i="49"/>
  <c r="T36" i="48"/>
  <c r="S36" i="49"/>
  <c r="T36" i="49" s="1"/>
  <c r="P14" i="48"/>
  <c r="O14" i="48"/>
  <c r="O15" i="48" s="1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T10" i="48" s="1"/>
  <c r="Q24" i="48"/>
  <c r="I14" i="48"/>
  <c r="I15" i="48" s="1"/>
  <c r="H14" i="48"/>
  <c r="H15" i="48" s="1"/>
  <c r="G14" i="48"/>
  <c r="G15" i="48" s="1"/>
  <c r="S14" i="48"/>
  <c r="Q11" i="48"/>
  <c r="T11" i="48" s="1"/>
  <c r="F14" i="48"/>
  <c r="F15" i="48" s="1"/>
  <c r="Q12" i="48"/>
  <c r="T12" i="48" s="1"/>
  <c r="E45" i="48"/>
  <c r="Q44" i="48"/>
  <c r="T44" i="48" s="1"/>
  <c r="Q40" i="48"/>
  <c r="T40" i="48" s="1"/>
  <c r="F45" i="48"/>
  <c r="H45" i="48"/>
  <c r="J45" i="48"/>
  <c r="L45" i="48"/>
  <c r="N45" i="48"/>
  <c r="Q6" i="48"/>
  <c r="T6" i="48" s="1"/>
  <c r="Q7" i="48"/>
  <c r="Q9" i="48"/>
  <c r="T9" i="48" s="1"/>
  <c r="Q13" i="48"/>
  <c r="T13" i="48" s="1"/>
  <c r="G45" i="48"/>
  <c r="I45" i="48"/>
  <c r="K45" i="48"/>
  <c r="M45" i="48"/>
  <c r="O45" i="48"/>
  <c r="Q28" i="48"/>
  <c r="T28" i="48" s="1"/>
  <c r="Q8" i="48"/>
  <c r="T8" i="48" s="1"/>
  <c r="P45" i="48"/>
  <c r="T24" i="48" l="1"/>
  <c r="S24" i="49"/>
  <c r="S28" i="49" s="1"/>
  <c r="T28" i="49" s="1"/>
  <c r="T20" i="49"/>
  <c r="S6" i="49"/>
  <c r="T34" i="49"/>
  <c r="S8" i="49"/>
  <c r="T8" i="49" s="1"/>
  <c r="T25" i="49"/>
  <c r="S11" i="49"/>
  <c r="T11" i="49" s="1"/>
  <c r="T27" i="49"/>
  <c r="S13" i="49"/>
  <c r="T13" i="49" s="1"/>
  <c r="S44" i="49"/>
  <c r="T43" i="49"/>
  <c r="T23" i="49"/>
  <c r="S9" i="49"/>
  <c r="T9" i="49" s="1"/>
  <c r="S40" i="49"/>
  <c r="T40" i="49" s="1"/>
  <c r="T32" i="49"/>
  <c r="T26" i="49"/>
  <c r="S12" i="49"/>
  <c r="T12" i="49" s="1"/>
  <c r="P15" i="48"/>
  <c r="N15" i="48"/>
  <c r="Q14" i="48"/>
  <c r="T14" i="48" s="1"/>
  <c r="K15" i="48"/>
  <c r="Q45" i="48"/>
  <c r="T45" i="48" s="1"/>
  <c r="S15" i="48"/>
  <c r="T24" i="49" l="1"/>
  <c r="S10" i="49"/>
  <c r="T10" i="49" s="1"/>
  <c r="S45" i="49"/>
  <c r="T45" i="49" s="1"/>
  <c r="T44" i="49"/>
  <c r="T6" i="49"/>
  <c r="Q15" i="48"/>
  <c r="T15" i="48" s="1"/>
  <c r="S28" i="47"/>
  <c r="S14" i="49" l="1"/>
  <c r="S15" i="49" s="1"/>
  <c r="T15" i="49" s="1"/>
  <c r="E8" i="47"/>
  <c r="Q36" i="47"/>
  <c r="U36" i="49" s="1"/>
  <c r="Q24" i="47"/>
  <c r="U24" i="49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Q42" i="47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Q38" i="47"/>
  <c r="Q37" i="47"/>
  <c r="Q35" i="47"/>
  <c r="Q34" i="47"/>
  <c r="Q33" i="47"/>
  <c r="Q32" i="47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Q26" i="47"/>
  <c r="Q25" i="47"/>
  <c r="Q23" i="47"/>
  <c r="Q20" i="47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14" i="49" l="1"/>
  <c r="U10" i="49"/>
  <c r="T23" i="47"/>
  <c r="U23" i="49"/>
  <c r="T35" i="47"/>
  <c r="U35" i="49"/>
  <c r="T25" i="47"/>
  <c r="U25" i="49"/>
  <c r="T32" i="47"/>
  <c r="U32" i="49"/>
  <c r="T37" i="47"/>
  <c r="U37" i="49"/>
  <c r="T20" i="47"/>
  <c r="U20" i="49"/>
  <c r="T27" i="47"/>
  <c r="U27" i="49"/>
  <c r="T34" i="47"/>
  <c r="U34" i="49"/>
  <c r="U8" i="49" s="1"/>
  <c r="T39" i="47"/>
  <c r="U39" i="49"/>
  <c r="T43" i="47"/>
  <c r="U43" i="49"/>
  <c r="T26" i="47"/>
  <c r="U26" i="49"/>
  <c r="T33" i="47"/>
  <c r="U33" i="49"/>
  <c r="U7" i="49" s="1"/>
  <c r="T38" i="47"/>
  <c r="U38" i="49"/>
  <c r="T42" i="47"/>
  <c r="U42" i="49"/>
  <c r="H14" i="47"/>
  <c r="H15" i="47" s="1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T9" i="47" s="1"/>
  <c r="Q11" i="47"/>
  <c r="T11" i="47" s="1"/>
  <c r="Q44" i="47"/>
  <c r="T44" i="47" s="1"/>
  <c r="Q6" i="47"/>
  <c r="T6" i="47" s="1"/>
  <c r="Q7" i="47"/>
  <c r="T7" i="47" s="1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T8" i="47" s="1"/>
  <c r="U45" i="47"/>
  <c r="S45" i="47"/>
  <c r="P15" i="47"/>
  <c r="S15" i="44"/>
  <c r="S13" i="44"/>
  <c r="S12" i="44"/>
  <c r="S11" i="44"/>
  <c r="S10" i="44"/>
  <c r="S9" i="44"/>
  <c r="S8" i="44"/>
  <c r="S7" i="44"/>
  <c r="S6" i="44"/>
  <c r="U28" i="49" l="1"/>
  <c r="U6" i="49"/>
  <c r="U44" i="49"/>
  <c r="U40" i="49"/>
  <c r="U12" i="49"/>
  <c r="U13" i="49"/>
  <c r="U11" i="49"/>
  <c r="U9" i="49"/>
  <c r="S14" i="44"/>
  <c r="M15" i="47"/>
  <c r="L15" i="47"/>
  <c r="Q14" i="47"/>
  <c r="T14" i="47" s="1"/>
  <c r="I15" i="47"/>
  <c r="S15" i="47"/>
  <c r="Q45" i="47"/>
  <c r="T45" i="47" s="1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S43" i="46"/>
  <c r="P44" i="33"/>
  <c r="O44" i="33"/>
  <c r="N44" i="33"/>
  <c r="M44" i="33"/>
  <c r="L44" i="33"/>
  <c r="K44" i="33"/>
  <c r="J44" i="33"/>
  <c r="I44" i="33"/>
  <c r="H44" i="33"/>
  <c r="G44" i="33"/>
  <c r="F44" i="33"/>
  <c r="E44" i="33"/>
  <c r="U44" i="33"/>
  <c r="Q43" i="33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23" i="33"/>
  <c r="S22" i="33"/>
  <c r="S8" i="33" s="1"/>
  <c r="S21" i="33"/>
  <c r="S14" i="33"/>
  <c r="U39" i="46"/>
  <c r="S39" i="46"/>
  <c r="P39" i="46"/>
  <c r="O39" i="46"/>
  <c r="N39" i="46"/>
  <c r="M39" i="46"/>
  <c r="L39" i="46"/>
  <c r="K39" i="46"/>
  <c r="J39" i="46"/>
  <c r="I39" i="46"/>
  <c r="H39" i="46"/>
  <c r="G39" i="46"/>
  <c r="F39" i="46"/>
  <c r="S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S14" i="46" s="1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3" i="41"/>
  <c r="H36" i="41" s="1"/>
  <c r="H32" i="41"/>
  <c r="H35" i="41" s="1"/>
  <c r="H19" i="41"/>
  <c r="H7" i="41"/>
  <c r="H24" i="33"/>
  <c r="Q42" i="33"/>
  <c r="T42" i="33" s="1"/>
  <c r="G33" i="41"/>
  <c r="G32" i="41"/>
  <c r="G31" i="41"/>
  <c r="G28" i="41"/>
  <c r="G25" i="41"/>
  <c r="G22" i="41"/>
  <c r="G18" i="41"/>
  <c r="G17" i="41"/>
  <c r="G16" i="41"/>
  <c r="G13" i="41"/>
  <c r="G10" i="41"/>
  <c r="G7" i="41"/>
  <c r="F33" i="41"/>
  <c r="F32" i="41"/>
  <c r="F31" i="41"/>
  <c r="F28" i="41"/>
  <c r="F25" i="41"/>
  <c r="F22" i="41"/>
  <c r="F18" i="41"/>
  <c r="F17" i="41"/>
  <c r="F16" i="41"/>
  <c r="F13" i="41"/>
  <c r="F10" i="41"/>
  <c r="F7" i="41"/>
  <c r="F14" i="44"/>
  <c r="F15" i="44" s="1"/>
  <c r="G14" i="44"/>
  <c r="G15" i="44" s="1"/>
  <c r="H14" i="44"/>
  <c r="H15" i="44" s="1"/>
  <c r="I14" i="44"/>
  <c r="I15" i="44" s="1"/>
  <c r="J14" i="44"/>
  <c r="J15" i="44" s="1"/>
  <c r="K14" i="44"/>
  <c r="K15" i="44" s="1"/>
  <c r="L14" i="44"/>
  <c r="L15" i="44" s="1"/>
  <c r="M14" i="44"/>
  <c r="M15" i="44" s="1"/>
  <c r="N14" i="44"/>
  <c r="N15" i="44" s="1"/>
  <c r="O14" i="44"/>
  <c r="O15" i="44" s="1"/>
  <c r="P14" i="44"/>
  <c r="P15" i="44" s="1"/>
  <c r="Q14" i="44"/>
  <c r="Q15" i="44" s="1"/>
  <c r="E14" i="44"/>
  <c r="E15" i="44" s="1"/>
  <c r="T15" i="44" s="1"/>
  <c r="F14" i="43"/>
  <c r="F15" i="43" s="1"/>
  <c r="G14" i="43"/>
  <c r="G15" i="43" s="1"/>
  <c r="H14" i="43"/>
  <c r="H15" i="43" s="1"/>
  <c r="I14" i="43"/>
  <c r="I15" i="43" s="1"/>
  <c r="J14" i="43"/>
  <c r="J15" i="43" s="1"/>
  <c r="K14" i="43"/>
  <c r="K15" i="43" s="1"/>
  <c r="L14" i="43"/>
  <c r="L15" i="43" s="1"/>
  <c r="M14" i="43"/>
  <c r="M15" i="43" s="1"/>
  <c r="N14" i="43"/>
  <c r="N15" i="43" s="1"/>
  <c r="O14" i="43"/>
  <c r="O15" i="43" s="1"/>
  <c r="P14" i="43"/>
  <c r="P15" i="43" s="1"/>
  <c r="Q14" i="43"/>
  <c r="Q15" i="43" s="1"/>
  <c r="E14" i="43"/>
  <c r="E15" i="43" s="1"/>
  <c r="H39" i="33"/>
  <c r="G39" i="33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H35" i="33"/>
  <c r="G35" i="33"/>
  <c r="F35" i="33"/>
  <c r="F9" i="33" s="1"/>
  <c r="H34" i="33"/>
  <c r="G34" i="33"/>
  <c r="G8" i="33" s="1"/>
  <c r="F34" i="33"/>
  <c r="P40" i="33"/>
  <c r="O40" i="33"/>
  <c r="N40" i="33"/>
  <c r="M40" i="33"/>
  <c r="K40" i="33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N7" i="33"/>
  <c r="H21" i="33"/>
  <c r="H7" i="33" s="1"/>
  <c r="G21" i="33"/>
  <c r="F21" i="33"/>
  <c r="E39" i="33"/>
  <c r="E38" i="33"/>
  <c r="E37" i="33"/>
  <c r="E36" i="33"/>
  <c r="E35" i="33"/>
  <c r="E34" i="33"/>
  <c r="E33" i="33"/>
  <c r="E28" i="33"/>
  <c r="E27" i="33"/>
  <c r="E26" i="33"/>
  <c r="E25" i="33"/>
  <c r="E11" i="33" s="1"/>
  <c r="E24" i="33"/>
  <c r="E9" i="33"/>
  <c r="E8" i="33"/>
  <c r="E21" i="33"/>
  <c r="E7" i="33" s="1"/>
  <c r="E33" i="41"/>
  <c r="E32" i="41"/>
  <c r="E31" i="41"/>
  <c r="E28" i="41"/>
  <c r="E25" i="41"/>
  <c r="E22" i="41"/>
  <c r="E18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O29" i="33"/>
  <c r="O15" i="33" s="1"/>
  <c r="Q23" i="33"/>
  <c r="P29" i="33"/>
  <c r="P7" i="33"/>
  <c r="N11" i="33"/>
  <c r="N12" i="33"/>
  <c r="E39" i="46"/>
  <c r="E44" i="46" s="1"/>
  <c r="I29" i="33"/>
  <c r="J29" i="33"/>
  <c r="E14" i="46" l="1"/>
  <c r="E15" i="46" s="1"/>
  <c r="O16" i="33"/>
  <c r="O45" i="33"/>
  <c r="G44" i="46"/>
  <c r="F36" i="41"/>
  <c r="F35" i="41"/>
  <c r="G19" i="41"/>
  <c r="S44" i="46"/>
  <c r="G14" i="46"/>
  <c r="G15" i="46" s="1"/>
  <c r="S10" i="33"/>
  <c r="E36" i="41"/>
  <c r="Q38" i="33"/>
  <c r="T38" i="33" s="1"/>
  <c r="F34" i="41"/>
  <c r="G34" i="41"/>
  <c r="E34" i="41"/>
  <c r="P15" i="33"/>
  <c r="P16" i="33" s="1"/>
  <c r="M45" i="33"/>
  <c r="U14" i="49"/>
  <c r="U15" i="49" s="1"/>
  <c r="F37" i="41"/>
  <c r="N45" i="33"/>
  <c r="Q8" i="46"/>
  <c r="T8" i="46" s="1"/>
  <c r="H13" i="33"/>
  <c r="I45" i="33"/>
  <c r="U15" i="33"/>
  <c r="U16" i="33" s="1"/>
  <c r="U45" i="33"/>
  <c r="Q44" i="33"/>
  <c r="T44" i="33" s="1"/>
  <c r="Q27" i="33"/>
  <c r="T27" i="33" s="1"/>
  <c r="J44" i="46"/>
  <c r="N44" i="46"/>
  <c r="U45" i="49"/>
  <c r="F14" i="46"/>
  <c r="F15" i="46" s="1"/>
  <c r="F44" i="46"/>
  <c r="E19" i="41"/>
  <c r="H40" i="33"/>
  <c r="H45" i="33" s="1"/>
  <c r="G13" i="33"/>
  <c r="F19" i="41"/>
  <c r="G36" i="41"/>
  <c r="P45" i="33"/>
  <c r="H37" i="41"/>
  <c r="L15" i="33"/>
  <c r="L16" i="33" s="1"/>
  <c r="E35" i="41"/>
  <c r="E12" i="33"/>
  <c r="Q34" i="33"/>
  <c r="T34" i="33" s="1"/>
  <c r="G7" i="33"/>
  <c r="K45" i="33"/>
  <c r="G35" i="41"/>
  <c r="H34" i="41"/>
  <c r="J45" i="33"/>
  <c r="Q13" i="46"/>
  <c r="T13" i="46" s="1"/>
  <c r="L45" i="33"/>
  <c r="T15" i="43"/>
  <c r="K15" i="33"/>
  <c r="K16" i="33" s="1"/>
  <c r="Q24" i="33"/>
  <c r="T24" i="33" s="1"/>
  <c r="Q28" i="33"/>
  <c r="T28" i="33" s="1"/>
  <c r="Q36" i="33"/>
  <c r="T36" i="33" s="1"/>
  <c r="Q39" i="33"/>
  <c r="T39" i="33" s="1"/>
  <c r="G40" i="33"/>
  <c r="G45" i="33" s="1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S29" i="33"/>
  <c r="S9" i="33"/>
  <c r="S11" i="33"/>
  <c r="S13" i="33"/>
  <c r="Q15" i="47"/>
  <c r="T15" i="47" s="1"/>
  <c r="I15" i="33"/>
  <c r="I16" i="33" s="1"/>
  <c r="H10" i="33"/>
  <c r="G29" i="33"/>
  <c r="P14" i="46"/>
  <c r="P15" i="46" s="1"/>
  <c r="O14" i="46"/>
  <c r="O15" i="46" s="1"/>
  <c r="O44" i="46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U44" i="46"/>
  <c r="S15" i="46"/>
  <c r="E13" i="33"/>
  <c r="Q39" i="46"/>
  <c r="M14" i="46"/>
  <c r="M15" i="46" s="1"/>
  <c r="F40" i="33"/>
  <c r="F45" i="33" s="1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H29" i="33"/>
  <c r="G9" i="33"/>
  <c r="Q9" i="33" s="1"/>
  <c r="G12" i="33"/>
  <c r="F13" i="33"/>
  <c r="Q10" i="46"/>
  <c r="T10" i="46" s="1"/>
  <c r="I44" i="46"/>
  <c r="Q6" i="46"/>
  <c r="T6" i="46" s="1"/>
  <c r="Q7" i="46"/>
  <c r="T7" i="46" s="1"/>
  <c r="I14" i="46"/>
  <c r="I15" i="46" s="1"/>
  <c r="Q11" i="46"/>
  <c r="T11" i="46" s="1"/>
  <c r="Q12" i="46"/>
  <c r="T12" i="46" s="1"/>
  <c r="U14" i="46"/>
  <c r="U15" i="46" s="1"/>
  <c r="H14" i="46"/>
  <c r="H15" i="46" s="1"/>
  <c r="Q28" i="46"/>
  <c r="T28" i="46" s="1"/>
  <c r="E37" i="41" l="1"/>
  <c r="G15" i="33"/>
  <c r="G16" i="33" s="1"/>
  <c r="G37" i="41"/>
  <c r="T11" i="33"/>
  <c r="H15" i="33"/>
  <c r="H16" i="33" s="1"/>
  <c r="Q7" i="33"/>
  <c r="T7" i="33" s="1"/>
  <c r="T9" i="33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8" i="33"/>
  <c r="T8" i="33" s="1"/>
  <c r="Q29" i="33"/>
  <c r="T29" i="33" s="1"/>
  <c r="Q13" i="33"/>
  <c r="T13" i="33" s="1"/>
  <c r="K15" i="46"/>
  <c r="Q14" i="46"/>
  <c r="T14" i="46" s="1"/>
  <c r="Q16" i="33" l="1"/>
  <c r="T16" i="33" s="1"/>
  <c r="T40" i="33"/>
  <c r="Q15" i="33"/>
  <c r="T15" i="33" s="1"/>
  <c r="Q15" i="46"/>
  <c r="T15" i="46" s="1"/>
</calcChain>
</file>

<file path=xl/sharedStrings.xml><?xml version="1.0" encoding="utf-8"?>
<sst xmlns="http://schemas.openxmlformats.org/spreadsheetml/2006/main" count="1131" uniqueCount="229">
  <si>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</si>
  <si>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</si>
  <si>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</si>
  <si>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</si>
  <si>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</si>
  <si>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</si>
  <si>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</si>
  <si>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</si>
  <si>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</si>
  <si>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</si>
  <si>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</si>
  <si>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</si>
  <si>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</si>
  <si>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</si>
  <si>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</si>
  <si>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</si>
  <si>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</si>
  <si>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</si>
  <si>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</si>
  <si>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</si>
  <si>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</si>
  <si>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</si>
  <si>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</si>
  <si>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</si>
  <si>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</si>
  <si>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</si>
  <si>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</si>
  <si>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</si>
  <si>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</si>
  <si>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</si>
  <si>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</si>
  <si>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</si>
  <si>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</si>
  <si>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</si>
  <si>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</si>
  <si>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</si>
  <si>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</si>
  <si>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</si>
  <si>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</si>
  <si>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</si>
  <si>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</si>
  <si>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</si>
  <si>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</si>
  <si>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</si>
  <si>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</si>
  <si>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</si>
  <si>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</si>
  <si>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</si>
  <si>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</si>
  <si>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</si>
  <si>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</si>
  <si>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</si>
  <si>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</si>
  <si>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</si>
  <si>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</si>
  <si>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</si>
  <si>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SSANGYONG MOTOR COMPANY</t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</si>
  <si>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</si>
  <si>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</si>
  <si>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</si>
  <si>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</si>
  <si>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</si>
  <si>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</si>
  <si>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</si>
  <si>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</si>
  <si>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</si>
  <si>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</si>
  <si>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</si>
  <si>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</si>
  <si>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</si>
  <si>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</si>
  <si>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</si>
  <si>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</si>
  <si>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</si>
  <si>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</si>
  <si>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</si>
  <si>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</si>
  <si>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</si>
  <si>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</si>
  <si>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</si>
  <si>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</si>
  <si>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</si>
  <si>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</si>
  <si>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</si>
  <si>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</si>
  <si>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</si>
  <si>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</si>
  <si>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</si>
  <si>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</si>
  <si>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</si>
  <si>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</si>
  <si>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</si>
  <si>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</si>
  <si>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</si>
  <si>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</si>
  <si>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</si>
  <si>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</si>
  <si>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</si>
  <si>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</si>
  <si>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</si>
  <si>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</si>
  <si>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</si>
  <si>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</si>
  <si>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</si>
  <si>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</si>
  <si>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</si>
  <si>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</si>
  <si>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</si>
  <si>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</si>
  <si>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</si>
  <si>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</si>
  <si>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</si>
  <si>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</si>
  <si>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</si>
  <si>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</si>
  <si>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</si>
  <si>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</si>
  <si>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</si>
  <si>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</si>
  <si>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</si>
  <si>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</si>
  <si>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</si>
  <si>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</si>
  <si>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</si>
  <si>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</si>
  <si>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</si>
  <si>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</si>
  <si>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</si>
  <si>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</si>
  <si>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</si>
  <si>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</si>
  <si>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</si>
  <si>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</si>
  <si>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</si>
  <si>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</si>
  <si>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</si>
  <si>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</si>
  <si>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</si>
  <si>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</si>
  <si>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</si>
  <si>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</si>
  <si>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</si>
  <si>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</si>
  <si>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</si>
  <si>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</si>
  <si>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</si>
  <si>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</si>
  <si>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</si>
  <si>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</si>
  <si>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</si>
  <si>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</si>
  <si>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</si>
  <si>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</si>
  <si>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</si>
  <si>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</si>
  <si>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</si>
  <si>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</si>
  <si>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</si>
  <si>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</si>
  <si>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</si>
  <si>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</si>
  <si>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</si>
  <si>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</si>
  <si>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</si>
  <si>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</si>
  <si>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</si>
  <si>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</si>
  <si>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</si>
  <si>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</si>
  <si>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</si>
  <si>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</si>
  <si>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</si>
  <si>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</si>
  <si>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</si>
  <si>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</si>
  <si>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</si>
  <si>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</si>
  <si>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</si>
  <si>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</si>
  <si>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</si>
  <si>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</si>
  <si>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</si>
  <si>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</si>
  <si>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</si>
  <si>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</si>
  <si>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</si>
  <si>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</si>
  <si>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</si>
  <si>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</si>
  <si>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</si>
  <si>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</si>
  <si>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</si>
  <si>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</si>
  <si>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</si>
  <si>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</si>
  <si>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</si>
  <si>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</si>
  <si>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</si>
  <si>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</si>
  <si>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</si>
  <si>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</si>
  <si>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</si>
  <si>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</si>
  <si>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</si>
  <si>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</si>
  <si>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</si>
  <si>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</si>
  <si>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</si>
  <si>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</si>
  <si>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</si>
  <si>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</si>
  <si>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■ Total Sales Volume in 2017</t>
    <phoneticPr fontId="2" type="noConversion"/>
  </si>
  <si>
    <t>Yr 2016</t>
    <phoneticPr fontId="2" type="noConversion"/>
  </si>
  <si>
    <t>Yr 2013</t>
    <phoneticPr fontId="2" type="noConversion"/>
  </si>
  <si>
    <t>Yr 2017 Actual Results</t>
    <phoneticPr fontId="2" type="noConversion"/>
  </si>
  <si>
    <t>Yr 2018 Actual Results</t>
    <phoneticPr fontId="2" type="noConversion"/>
  </si>
  <si>
    <t>Yr 2017</t>
    <phoneticPr fontId="2" type="noConversion"/>
  </si>
  <si>
    <t>R/Sports</t>
    <phoneticPr fontId="136" type="noConversion"/>
  </si>
  <si>
    <t>K/Sports</t>
    <phoneticPr fontId="136" type="noConversion"/>
  </si>
  <si>
    <t>■ Total Sales Volume in 2018</t>
    <phoneticPr fontId="2" type="noConversion"/>
  </si>
  <si>
    <t>■ Total Sales Volume in 2019</t>
    <phoneticPr fontId="2" type="noConversion"/>
  </si>
  <si>
    <t>Yr 2019 Actual Results</t>
    <phoneticPr fontId="2" type="noConversion"/>
  </si>
  <si>
    <t>R/Sports KHAN</t>
    <phoneticPr fontId="136" type="noConversion"/>
  </si>
  <si>
    <t>Yr 2018</t>
    <phoneticPr fontId="2" type="noConversion"/>
  </si>
  <si>
    <t>FY 2019</t>
    <phoneticPr fontId="112" type="noConversion"/>
  </si>
  <si>
    <t>Korando</t>
    <phoneticPr fontId="136" type="noConversion"/>
  </si>
  <si>
    <t>※ 3월/6월 내수 코란도스포츠 : 조달</t>
    <phoneticPr fontId="136" type="noConversion"/>
  </si>
  <si>
    <t>※ 9월 내수 렉스턴 40대 감소 반영</t>
    <phoneticPr fontId="136" type="noConversion"/>
  </si>
  <si>
    <t>YoY (December)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</si>
</sst>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4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0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85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</cellStyleXfs>
  <cellXfs count="347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8" fillId="34" borderId="0" xfId="0" applyFont="1" applyFill="1">
      <alignment vertical="center"/>
    </xf>
    <xf numFmtId="0" fontId="138" fillId="34" borderId="0" xfId="0" applyFont="1" applyFill="1" applyBorder="1">
      <alignment vertical="center"/>
    </xf>
    <xf numFmtId="0" fontId="139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23" fillId="34" borderId="0" xfId="0" applyFont="1" applyFill="1" applyAlignment="1">
      <alignment horizontal="center" vertical="center"/>
    </xf>
    <xf numFmtId="0" fontId="137" fillId="34" borderId="0" xfId="0" applyFont="1" applyFill="1" applyAlignment="1">
      <alignment horizontal="left" vertical="center"/>
    </xf>
    <xf numFmtId="0" fontId="140" fillId="34" borderId="0" xfId="0" applyFont="1" applyFill="1" applyAlignment="1">
      <alignment horizontal="right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8" fillId="0" borderId="11" xfId="1650" applyFont="1" applyBorder="1" applyAlignment="1">
      <alignment horizontal="center" vertical="center"/>
    </xf>
    <xf numFmtId="41" fontId="128" fillId="0" borderId="2" xfId="1650" applyFont="1" applyBorder="1" applyAlignment="1">
      <alignment horizontal="center" vertical="center"/>
    </xf>
    <xf numFmtId="41" fontId="128" fillId="0" borderId="19" xfId="1650" applyFont="1" applyBorder="1" applyAlignment="1">
      <alignment horizontal="center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5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227135</xdr:colOff>
      <xdr:row>6</xdr:row>
      <xdr:rowOff>238755</xdr:rowOff>
    </xdr:from>
    <xdr:to>
      <xdr:col>11</xdr:col>
      <xdr:colOff>494566</xdr:colOff>
      <xdr:row>12</xdr:row>
      <xdr:rowOff>178043</xdr:rowOff>
    </xdr:to>
    <xdr:pic>
      <xdr:nvPicPr>
        <xdr:cNvPr id="3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020" y="1513640"/>
          <a:ext cx="5777277" cy="1866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/>
      <sheetData sheetId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zoomScale="130" zoomScaleNormal="100" zoomScaleSheetLayoutView="130" workbookViewId="0">
      <selection activeCell="H4" sqref="H4"/>
    </sheetView>
  </sheetViews>
  <sheetFormatPr defaultColWidth="9" defaultRowHeight="16.5"/>
  <cols>
    <col min="1" max="1" width="3.625" style="1" customWidth="1"/>
    <col min="2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307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308" t="s">
        <v>56</v>
      </c>
      <c r="B19" s="308"/>
      <c r="C19" s="308"/>
      <c r="D19" s="308"/>
      <c r="E19" s="308"/>
      <c r="F19" s="308"/>
      <c r="G19" s="308"/>
      <c r="H19" s="82"/>
      <c r="I19" s="81"/>
      <c r="J19" s="81"/>
      <c r="K19" s="77"/>
      <c r="L19" s="77"/>
    </row>
    <row r="20" spans="1:12" ht="16.5" customHeight="1">
      <c r="A20" s="308"/>
      <c r="B20" s="308"/>
      <c r="C20" s="308"/>
      <c r="D20" s="308"/>
      <c r="E20" s="308"/>
      <c r="F20" s="308"/>
      <c r="G20" s="308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204</v>
      </c>
      <c r="H21" s="82"/>
      <c r="I21" s="78"/>
      <c r="J21" s="78"/>
      <c r="K21" s="75"/>
      <c r="L21" s="75"/>
    </row>
    <row r="22" spans="1:12" ht="23.25">
      <c r="A22" s="145"/>
      <c r="B22" s="145" t="s">
        <v>205</v>
      </c>
      <c r="C22" s="145"/>
      <c r="D22" s="145"/>
      <c r="E22" s="283"/>
      <c r="F22" s="283"/>
      <c r="G22" s="283"/>
      <c r="H22" s="78"/>
      <c r="I22" s="78"/>
      <c r="J22" s="78"/>
      <c r="K22" s="75"/>
      <c r="L22" s="75"/>
    </row>
    <row r="23" spans="1:12" ht="21" customHeight="1">
      <c r="A23" s="145"/>
      <c r="B23" s="145" t="s">
        <v>224</v>
      </c>
      <c r="C23" s="145"/>
      <c r="D23" s="145"/>
      <c r="E23" s="282"/>
      <c r="F23" s="282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75"/>
      <c r="G25" s="309" t="s">
        <v>80</v>
      </c>
      <c r="H25" s="309"/>
      <c r="I25" s="309"/>
      <c r="J25" s="309"/>
      <c r="K25" s="309"/>
      <c r="L25" s="309"/>
    </row>
  </sheetData>
  <mergeCells count="3">
    <mergeCell ref="A12:L12"/>
    <mergeCell ref="A19:G20"/>
    <mergeCell ref="G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O36" sqref="O36"/>
      <selection pane="topRight" activeCell="O36" sqref="O36"/>
      <selection pane="bottomLeft" activeCell="O36" sqref="O36"/>
      <selection pane="bottomRight" activeCell="J27" sqref="J27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118</v>
      </c>
    </row>
    <row r="3" spans="1:23" ht="20.25" customHeight="1">
      <c r="E3" s="312" t="s">
        <v>119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9"/>
      <c r="S3" s="315" t="s">
        <v>120</v>
      </c>
      <c r="T3" s="317"/>
    </row>
    <row r="4" spans="1:23" ht="16.5">
      <c r="A4" s="318" t="s">
        <v>121</v>
      </c>
      <c r="B4" s="319"/>
      <c r="C4" s="320"/>
      <c r="D4" s="10"/>
      <c r="E4" s="11" t="s">
        <v>2</v>
      </c>
      <c r="F4" s="12" t="s">
        <v>122</v>
      </c>
      <c r="G4" s="12" t="s">
        <v>123</v>
      </c>
      <c r="H4" s="12" t="s">
        <v>124</v>
      </c>
      <c r="I4" s="12" t="s">
        <v>125</v>
      </c>
      <c r="J4" s="12" t="s">
        <v>126</v>
      </c>
      <c r="K4" s="12" t="s">
        <v>127</v>
      </c>
      <c r="L4" s="12" t="s">
        <v>128</v>
      </c>
      <c r="M4" s="12" t="s">
        <v>129</v>
      </c>
      <c r="N4" s="12" t="s">
        <v>130</v>
      </c>
      <c r="O4" s="12" t="s">
        <v>131</v>
      </c>
      <c r="P4" s="12" t="s">
        <v>132</v>
      </c>
      <c r="Q4" s="13" t="s">
        <v>133</v>
      </c>
      <c r="R4" s="14"/>
      <c r="S4" s="13" t="s">
        <v>134</v>
      </c>
      <c r="T4" s="13" t="s">
        <v>135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133</v>
      </c>
      <c r="B6" s="221" t="s">
        <v>136</v>
      </c>
      <c r="C6" s="20" t="s">
        <v>137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138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139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86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140</v>
      </c>
      <c r="C10" s="32" t="s">
        <v>91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141</v>
      </c>
      <c r="C11" s="27" t="s">
        <v>142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143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323" t="s">
        <v>144</v>
      </c>
      <c r="C14" s="324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325" t="s">
        <v>145</v>
      </c>
      <c r="C15" s="326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318" t="s">
        <v>146</v>
      </c>
      <c r="B17" s="319"/>
      <c r="C17" s="320"/>
      <c r="D17" s="10"/>
      <c r="E17" s="235" t="s">
        <v>2</v>
      </c>
      <c r="F17" s="236" t="s">
        <v>122</v>
      </c>
      <c r="G17" s="236" t="s">
        <v>123</v>
      </c>
      <c r="H17" s="236" t="s">
        <v>124</v>
      </c>
      <c r="I17" s="236" t="s">
        <v>125</v>
      </c>
      <c r="J17" s="236" t="s">
        <v>126</v>
      </c>
      <c r="K17" s="236" t="s">
        <v>8</v>
      </c>
      <c r="L17" s="236" t="s">
        <v>147</v>
      </c>
      <c r="M17" s="236" t="s">
        <v>148</v>
      </c>
      <c r="N17" s="236" t="s">
        <v>149</v>
      </c>
      <c r="O17" s="236" t="s">
        <v>150</v>
      </c>
      <c r="P17" s="236" t="s">
        <v>151</v>
      </c>
      <c r="Q17" s="236" t="s">
        <v>152</v>
      </c>
      <c r="R17" s="14"/>
      <c r="S17" s="13" t="s">
        <v>92</v>
      </c>
      <c r="T17" s="13" t="s">
        <v>153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154</v>
      </c>
      <c r="B19" s="221" t="s">
        <v>155</v>
      </c>
      <c r="C19" s="20" t="s">
        <v>156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157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158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159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160</v>
      </c>
      <c r="C23" s="32" t="s">
        <v>161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162</v>
      </c>
      <c r="C24" s="27" t="s">
        <v>163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164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152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318" t="s">
        <v>165</v>
      </c>
      <c r="B29" s="319"/>
      <c r="C29" s="320"/>
      <c r="D29" s="10"/>
      <c r="E29" s="235" t="s">
        <v>2</v>
      </c>
      <c r="F29" s="236" t="s">
        <v>166</v>
      </c>
      <c r="G29" s="236" t="s">
        <v>167</v>
      </c>
      <c r="H29" s="236" t="s">
        <v>168</v>
      </c>
      <c r="I29" s="236" t="s">
        <v>169</v>
      </c>
      <c r="J29" s="236" t="s">
        <v>170</v>
      </c>
      <c r="K29" s="236" t="s">
        <v>8</v>
      </c>
      <c r="L29" s="236" t="s">
        <v>147</v>
      </c>
      <c r="M29" s="236" t="s">
        <v>148</v>
      </c>
      <c r="N29" s="236" t="s">
        <v>149</v>
      </c>
      <c r="O29" s="236" t="s">
        <v>150</v>
      </c>
      <c r="P29" s="236" t="s">
        <v>151</v>
      </c>
      <c r="Q29" s="236" t="s">
        <v>152</v>
      </c>
      <c r="R29" s="14"/>
      <c r="S29" s="13" t="s">
        <v>92</v>
      </c>
      <c r="T29" s="13" t="s">
        <v>153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154</v>
      </c>
      <c r="B31" s="221" t="s">
        <v>155</v>
      </c>
      <c r="C31" s="20" t="s">
        <v>156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157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158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159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160</v>
      </c>
      <c r="C35" s="32" t="s">
        <v>161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162</v>
      </c>
      <c r="C36" s="27" t="s">
        <v>163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164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152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171</v>
      </c>
      <c r="B40" s="223" t="s">
        <v>155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152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172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I17" sqref="I17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94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84</v>
      </c>
    </row>
    <row r="3" spans="1:20" ht="20.25" customHeight="1">
      <c r="E3" s="341" t="s">
        <v>93</v>
      </c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3"/>
      <c r="R3" s="258"/>
      <c r="S3" s="339" t="s">
        <v>49</v>
      </c>
      <c r="T3" s="340"/>
    </row>
    <row r="4" spans="1:20" ht="16.5">
      <c r="A4" s="318" t="s">
        <v>173</v>
      </c>
      <c r="B4" s="319"/>
      <c r="C4" s="320"/>
      <c r="D4" s="10"/>
      <c r="E4" s="235" t="s">
        <v>2</v>
      </c>
      <c r="F4" s="259" t="s">
        <v>166</v>
      </c>
      <c r="G4" s="259" t="s">
        <v>167</v>
      </c>
      <c r="H4" s="259" t="s">
        <v>168</v>
      </c>
      <c r="I4" s="259" t="s">
        <v>169</v>
      </c>
      <c r="J4" s="259" t="s">
        <v>170</v>
      </c>
      <c r="K4" s="259" t="s">
        <v>174</v>
      </c>
      <c r="L4" s="259" t="s">
        <v>175</v>
      </c>
      <c r="M4" s="259" t="s">
        <v>176</v>
      </c>
      <c r="N4" s="259" t="s">
        <v>177</v>
      </c>
      <c r="O4" s="259" t="s">
        <v>178</v>
      </c>
      <c r="P4" s="259" t="s">
        <v>179</v>
      </c>
      <c r="Q4" s="236" t="s">
        <v>180</v>
      </c>
      <c r="R4" s="260"/>
      <c r="S4" s="236" t="s">
        <v>181</v>
      </c>
      <c r="T4" s="236" t="s">
        <v>182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180</v>
      </c>
      <c r="B6" s="221" t="s">
        <v>183</v>
      </c>
      <c r="C6" s="20" t="s">
        <v>184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185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186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86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187</v>
      </c>
      <c r="C10" s="32" t="s">
        <v>91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188</v>
      </c>
      <c r="C11" s="27" t="s">
        <v>189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190</v>
      </c>
      <c r="C12" s="32" t="s">
        <v>191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192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180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318" t="s">
        <v>193</v>
      </c>
      <c r="B17" s="319"/>
      <c r="C17" s="320"/>
      <c r="D17" s="10"/>
      <c r="E17" s="235" t="s">
        <v>2</v>
      </c>
      <c r="F17" s="259" t="s">
        <v>166</v>
      </c>
      <c r="G17" s="259" t="s">
        <v>167</v>
      </c>
      <c r="H17" s="259" t="s">
        <v>168</v>
      </c>
      <c r="I17" s="259" t="s">
        <v>169</v>
      </c>
      <c r="J17" s="259" t="s">
        <v>170</v>
      </c>
      <c r="K17" s="259" t="s">
        <v>174</v>
      </c>
      <c r="L17" s="259" t="s">
        <v>175</v>
      </c>
      <c r="M17" s="259" t="s">
        <v>176</v>
      </c>
      <c r="N17" s="259" t="s">
        <v>177</v>
      </c>
      <c r="O17" s="259" t="s">
        <v>178</v>
      </c>
      <c r="P17" s="259" t="s">
        <v>179</v>
      </c>
      <c r="Q17" s="236" t="s">
        <v>180</v>
      </c>
      <c r="R17" s="260"/>
      <c r="S17" s="236" t="s">
        <v>181</v>
      </c>
      <c r="T17" s="236" t="s">
        <v>182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194</v>
      </c>
      <c r="B19" s="221" t="s">
        <v>183</v>
      </c>
      <c r="C19" s="20" t="s">
        <v>184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185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186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195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187</v>
      </c>
      <c r="C23" s="32" t="s">
        <v>196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188</v>
      </c>
      <c r="C24" s="27" t="s">
        <v>189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190</v>
      </c>
      <c r="C25" s="32" t="s">
        <v>191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192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180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318" t="s">
        <v>197</v>
      </c>
      <c r="B29" s="319"/>
      <c r="C29" s="320"/>
      <c r="D29" s="10"/>
      <c r="E29" s="235" t="s">
        <v>2</v>
      </c>
      <c r="F29" s="259" t="s">
        <v>166</v>
      </c>
      <c r="G29" s="259" t="s">
        <v>167</v>
      </c>
      <c r="H29" s="259" t="s">
        <v>168</v>
      </c>
      <c r="I29" s="259" t="s">
        <v>169</v>
      </c>
      <c r="J29" s="259" t="s">
        <v>170</v>
      </c>
      <c r="K29" s="259" t="s">
        <v>174</v>
      </c>
      <c r="L29" s="259" t="s">
        <v>175</v>
      </c>
      <c r="M29" s="259" t="s">
        <v>176</v>
      </c>
      <c r="N29" s="259" t="s">
        <v>177</v>
      </c>
      <c r="O29" s="259" t="s">
        <v>178</v>
      </c>
      <c r="P29" s="259" t="s">
        <v>179</v>
      </c>
      <c r="Q29" s="236" t="s">
        <v>180</v>
      </c>
      <c r="R29" s="260"/>
      <c r="S29" s="236" t="s">
        <v>181</v>
      </c>
      <c r="T29" s="236" t="s">
        <v>182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194</v>
      </c>
      <c r="B31" s="249" t="s">
        <v>183</v>
      </c>
      <c r="C31" s="250" t="s">
        <v>184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185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186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195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187</v>
      </c>
      <c r="C35" s="32" t="s">
        <v>196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188</v>
      </c>
      <c r="C36" s="27" t="s">
        <v>189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190</v>
      </c>
      <c r="C37" s="32" t="s">
        <v>191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180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198</v>
      </c>
      <c r="B40" s="223" t="s">
        <v>183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180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199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78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79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344" t="s">
        <v>99</v>
      </c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6"/>
    </row>
    <row r="3" spans="2:16">
      <c r="B3" s="90" t="s">
        <v>59</v>
      </c>
      <c r="C3" s="91"/>
      <c r="D3" s="92"/>
      <c r="E3" s="158" t="s">
        <v>77</v>
      </c>
      <c r="F3" s="158" t="s">
        <v>77</v>
      </c>
      <c r="G3" s="158" t="s">
        <v>77</v>
      </c>
      <c r="H3" s="165" t="s">
        <v>77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60</v>
      </c>
      <c r="C5" s="94"/>
      <c r="D5" s="95" t="s">
        <v>61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62</v>
      </c>
      <c r="C6" s="97" t="s">
        <v>63</v>
      </c>
      <c r="D6" s="98" t="s">
        <v>64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61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65</v>
      </c>
      <c r="D9" s="107" t="s">
        <v>64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66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62</v>
      </c>
      <c r="C11" s="110"/>
      <c r="D11" s="104" t="s">
        <v>61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67</v>
      </c>
      <c r="D12" s="107" t="s">
        <v>64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61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68</v>
      </c>
      <c r="D15" s="107" t="s">
        <v>64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61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69</v>
      </c>
      <c r="D18" s="117" t="s">
        <v>64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70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61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71</v>
      </c>
      <c r="D21" s="107" t="s">
        <v>64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72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62</v>
      </c>
      <c r="C23" s="123"/>
      <c r="D23" s="104" t="s">
        <v>61</v>
      </c>
      <c r="E23" s="137"/>
      <c r="F23" s="137"/>
      <c r="G23" s="137"/>
      <c r="H23" s="166"/>
    </row>
    <row r="24" spans="2:8">
      <c r="B24" s="105"/>
      <c r="C24" s="106" t="s">
        <v>73</v>
      </c>
      <c r="D24" s="107" t="s">
        <v>64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61</v>
      </c>
      <c r="E26" s="137"/>
      <c r="F26" s="137"/>
      <c r="G26" s="137"/>
      <c r="H26" s="166"/>
    </row>
    <row r="27" spans="2:8">
      <c r="B27" s="105"/>
      <c r="C27" s="106" t="s">
        <v>74</v>
      </c>
      <c r="D27" s="107" t="s">
        <v>64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61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75</v>
      </c>
      <c r="D30" s="107" t="s">
        <v>64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61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69</v>
      </c>
      <c r="D33" s="117" t="s">
        <v>64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70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61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76</v>
      </c>
      <c r="C36" s="130"/>
      <c r="D36" s="107" t="s">
        <v>64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100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0"/>
  <sheetViews>
    <sheetView showGridLines="0" tabSelected="1" zoomScale="80" zoomScaleNormal="80" workbookViewId="0">
      <pane xSplit="4" topLeftCell="E1" activePane="topRight" state="frozen"/>
      <selection pane="topRight" activeCell="V38" sqref="V38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220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2" t="s">
        <v>221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9"/>
      <c r="S3" s="315" t="s">
        <v>228</v>
      </c>
      <c r="T3" s="316"/>
      <c r="U3" s="317"/>
    </row>
    <row r="4" spans="1:21" ht="16.5">
      <c r="A4" s="318" t="s">
        <v>16</v>
      </c>
      <c r="B4" s="319"/>
      <c r="C4" s="32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223</v>
      </c>
      <c r="T4" s="13" t="s">
        <v>29</v>
      </c>
      <c r="U4" s="13" t="s">
        <v>216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1" t="s">
        <v>32</v>
      </c>
      <c r="C6" s="20" t="s">
        <v>33</v>
      </c>
      <c r="D6" s="10">
        <f>D21+D34</f>
        <v>0</v>
      </c>
      <c r="E6" s="21">
        <f t="shared" ref="E6:P6" si="0">E21+E34+E45</f>
        <v>1951</v>
      </c>
      <c r="F6" s="21">
        <f t="shared" si="0"/>
        <v>1574</v>
      </c>
      <c r="G6" s="21">
        <f t="shared" si="0"/>
        <v>2107</v>
      </c>
      <c r="H6" s="21">
        <f t="shared" si="0"/>
        <v>1837</v>
      </c>
      <c r="I6" s="21">
        <f t="shared" si="0"/>
        <v>1764</v>
      </c>
      <c r="J6" s="21">
        <f t="shared" si="0"/>
        <v>1334</v>
      </c>
      <c r="K6" s="21">
        <f t="shared" si="0"/>
        <v>1401</v>
      </c>
      <c r="L6" s="21">
        <f t="shared" si="0"/>
        <v>1355</v>
      </c>
      <c r="M6" s="21">
        <f t="shared" si="0"/>
        <v>1012</v>
      </c>
      <c r="N6" s="21">
        <f t="shared" si="0"/>
        <v>1402</v>
      </c>
      <c r="O6" s="21">
        <f t="shared" si="0"/>
        <v>1491</v>
      </c>
      <c r="P6" s="21">
        <f t="shared" si="0"/>
        <v>1583</v>
      </c>
      <c r="Q6" s="22">
        <f t="shared" ref="Q6:Q15" si="1">SUM(E6:P6)</f>
        <v>18811</v>
      </c>
      <c r="R6" s="23"/>
      <c r="S6" s="22">
        <f t="shared" ref="S6:S14" si="2">S21+S34</f>
        <v>1574</v>
      </c>
      <c r="T6" s="187">
        <f>IFERROR(P6/S6-1,"")</f>
        <v>5.7179161372300502E-3</v>
      </c>
      <c r="U6" s="22">
        <f>U21+U34</f>
        <v>2662</v>
      </c>
    </row>
    <row r="7" spans="1:21" ht="15.75" hidden="1" customHeight="1">
      <c r="A7" s="25"/>
      <c r="B7" s="322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IFERROR(P7/S7-1,"")</f>
        <v/>
      </c>
      <c r="U7" s="29">
        <f t="shared" ref="U7:U11" si="5">U22+U35</f>
        <v>0</v>
      </c>
    </row>
    <row r="8" spans="1:21" ht="15.75" hidden="1" customHeight="1">
      <c r="A8" s="25"/>
      <c r="B8" s="322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0</v>
      </c>
      <c r="J8" s="28">
        <f t="shared" si="6"/>
        <v>0</v>
      </c>
      <c r="K8" s="28">
        <f t="shared" si="6"/>
        <v>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0</v>
      </c>
      <c r="Q8" s="29">
        <f t="shared" si="1"/>
        <v>0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</row>
    <row r="9" spans="1:21" ht="15.75" customHeight="1">
      <c r="A9" s="25"/>
      <c r="B9" s="322"/>
      <c r="C9" s="27" t="s">
        <v>86</v>
      </c>
      <c r="D9" s="10"/>
      <c r="E9" s="28">
        <f t="shared" ref="E9:P15" si="7">E24+E37</f>
        <v>300</v>
      </c>
      <c r="F9" s="28">
        <f t="shared" si="7"/>
        <v>248</v>
      </c>
      <c r="G9" s="28">
        <f t="shared" si="7"/>
        <v>2202</v>
      </c>
      <c r="H9" s="28">
        <f t="shared" si="7"/>
        <v>1754</v>
      </c>
      <c r="I9" s="28">
        <f t="shared" si="7"/>
        <v>1587</v>
      </c>
      <c r="J9" s="28">
        <f t="shared" si="7"/>
        <v>1837</v>
      </c>
      <c r="K9" s="28">
        <f t="shared" si="7"/>
        <v>1450</v>
      </c>
      <c r="L9" s="28">
        <f t="shared" si="7"/>
        <v>2081</v>
      </c>
      <c r="M9" s="28">
        <f t="shared" si="7"/>
        <v>3302</v>
      </c>
      <c r="N9" s="28">
        <f t="shared" si="7"/>
        <v>2660</v>
      </c>
      <c r="O9" s="28">
        <f t="shared" si="7"/>
        <v>2723</v>
      </c>
      <c r="P9" s="28">
        <f t="shared" si="7"/>
        <v>3337</v>
      </c>
      <c r="Q9" s="29">
        <f t="shared" si="1"/>
        <v>23481</v>
      </c>
      <c r="R9" s="23"/>
      <c r="S9" s="29">
        <f t="shared" si="2"/>
        <v>1271</v>
      </c>
      <c r="T9" s="188">
        <f t="shared" si="4"/>
        <v>1.6254917387883556</v>
      </c>
      <c r="U9" s="29">
        <f t="shared" si="5"/>
        <v>1386</v>
      </c>
    </row>
    <row r="10" spans="1:21" ht="15.75" customHeight="1">
      <c r="A10" s="25"/>
      <c r="B10" s="305"/>
      <c r="C10" s="27" t="s">
        <v>112</v>
      </c>
      <c r="D10" s="10"/>
      <c r="E10" s="28">
        <f t="shared" si="7"/>
        <v>4175</v>
      </c>
      <c r="F10" s="28">
        <f t="shared" si="7"/>
        <v>3933</v>
      </c>
      <c r="G10" s="28">
        <f t="shared" si="7"/>
        <v>4153</v>
      </c>
      <c r="H10" s="28">
        <f t="shared" si="7"/>
        <v>5033</v>
      </c>
      <c r="I10" s="28">
        <f t="shared" si="7"/>
        <v>4751</v>
      </c>
      <c r="J10" s="28">
        <f t="shared" si="7"/>
        <v>3678</v>
      </c>
      <c r="K10" s="28">
        <f t="shared" si="7"/>
        <v>3960</v>
      </c>
      <c r="L10" s="28">
        <f t="shared" si="7"/>
        <v>2802</v>
      </c>
      <c r="M10" s="28">
        <f t="shared" si="7"/>
        <v>2866</v>
      </c>
      <c r="N10" s="28">
        <f t="shared" si="7"/>
        <v>2629</v>
      </c>
      <c r="O10" s="28">
        <f t="shared" si="7"/>
        <v>2943</v>
      </c>
      <c r="P10" s="28">
        <f t="shared" si="7"/>
        <v>3936</v>
      </c>
      <c r="Q10" s="29">
        <f>SUM(E10:P10)</f>
        <v>44859</v>
      </c>
      <c r="R10" s="23"/>
      <c r="S10" s="29">
        <f t="shared" si="2"/>
        <v>5859</v>
      </c>
      <c r="T10" s="208">
        <f t="shared" si="4"/>
        <v>-0.32821300563236044</v>
      </c>
      <c r="U10" s="29">
        <f t="shared" si="5"/>
        <v>6277</v>
      </c>
    </row>
    <row r="11" spans="1:21" ht="15.75" customHeight="1">
      <c r="A11" s="25"/>
      <c r="B11" s="306"/>
      <c r="C11" s="32" t="s">
        <v>47</v>
      </c>
      <c r="D11" s="10"/>
      <c r="E11" s="33">
        <f t="shared" si="7"/>
        <v>100</v>
      </c>
      <c r="F11" s="33">
        <f t="shared" si="7"/>
        <v>38</v>
      </c>
      <c r="G11" s="33">
        <f t="shared" si="7"/>
        <v>51</v>
      </c>
      <c r="H11" s="33">
        <f t="shared" si="7"/>
        <v>168</v>
      </c>
      <c r="I11" s="33">
        <f t="shared" si="7"/>
        <v>228</v>
      </c>
      <c r="J11" s="33">
        <f t="shared" si="7"/>
        <v>108</v>
      </c>
      <c r="K11" s="33">
        <f t="shared" si="7"/>
        <v>261</v>
      </c>
      <c r="L11" s="33">
        <f t="shared" si="7"/>
        <v>185</v>
      </c>
      <c r="M11" s="33">
        <f t="shared" si="7"/>
        <v>130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1269</v>
      </c>
      <c r="R11" s="23"/>
      <c r="S11" s="23">
        <f t="shared" si="2"/>
        <v>405</v>
      </c>
      <c r="T11" s="189">
        <f t="shared" si="4"/>
        <v>-1</v>
      </c>
      <c r="U11" s="23">
        <f t="shared" si="5"/>
        <v>3171</v>
      </c>
    </row>
    <row r="12" spans="1:21" ht="15.75" customHeight="1">
      <c r="A12" s="25"/>
      <c r="B12" s="306"/>
      <c r="C12" s="32" t="s">
        <v>217</v>
      </c>
      <c r="D12" s="10"/>
      <c r="E12" s="33">
        <f>E27+E40</f>
        <v>4613</v>
      </c>
      <c r="F12" s="33">
        <f t="shared" si="7"/>
        <v>3759</v>
      </c>
      <c r="G12" s="33">
        <f t="shared" si="7"/>
        <v>4937</v>
      </c>
      <c r="H12" s="33">
        <f t="shared" si="7"/>
        <v>3781</v>
      </c>
      <c r="I12" s="33">
        <f t="shared" si="7"/>
        <v>3936</v>
      </c>
      <c r="J12" s="33">
        <f t="shared" si="7"/>
        <v>3343</v>
      </c>
      <c r="K12" s="33">
        <f t="shared" si="7"/>
        <v>3636</v>
      </c>
      <c r="L12" s="33">
        <f t="shared" si="7"/>
        <v>3592</v>
      </c>
      <c r="M12" s="33">
        <f t="shared" si="7"/>
        <v>2975</v>
      </c>
      <c r="N12" s="33">
        <f t="shared" si="7"/>
        <v>3504</v>
      </c>
      <c r="O12" s="33">
        <f t="shared" si="7"/>
        <v>3597</v>
      </c>
      <c r="P12" s="33">
        <f t="shared" si="7"/>
        <v>4067</v>
      </c>
      <c r="Q12" s="34">
        <f t="shared" si="1"/>
        <v>45740</v>
      </c>
      <c r="R12" s="23"/>
      <c r="S12" s="23">
        <f t="shared" si="2"/>
        <v>4711</v>
      </c>
      <c r="T12" s="189">
        <f t="shared" si="4"/>
        <v>-0.13670133729569089</v>
      </c>
      <c r="U12" s="23"/>
    </row>
    <row r="13" spans="1:21" ht="15.75" customHeight="1">
      <c r="A13" s="25"/>
      <c r="B13" s="305" t="s">
        <v>37</v>
      </c>
      <c r="C13" s="27" t="s">
        <v>58</v>
      </c>
      <c r="D13" s="10"/>
      <c r="E13" s="28">
        <f>E28+E41</f>
        <v>281</v>
      </c>
      <c r="F13" s="28">
        <f t="shared" si="7"/>
        <v>289</v>
      </c>
      <c r="G13" s="28">
        <f t="shared" si="7"/>
        <v>140</v>
      </c>
      <c r="H13" s="28">
        <f t="shared" si="7"/>
        <v>140</v>
      </c>
      <c r="I13" s="28">
        <f t="shared" si="7"/>
        <v>72</v>
      </c>
      <c r="J13" s="28">
        <f t="shared" si="7"/>
        <v>75</v>
      </c>
      <c r="K13" s="28">
        <f t="shared" si="7"/>
        <v>78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1075</v>
      </c>
      <c r="R13" s="23"/>
      <c r="S13" s="29">
        <f t="shared" si="2"/>
        <v>357</v>
      </c>
      <c r="T13" s="188">
        <f t="shared" si="4"/>
        <v>-1</v>
      </c>
      <c r="U13" s="29">
        <f>U28+U41</f>
        <v>712</v>
      </c>
    </row>
    <row r="14" spans="1:21" ht="15.75" customHeight="1">
      <c r="A14" s="25"/>
      <c r="B14" s="306" t="s">
        <v>38</v>
      </c>
      <c r="C14" s="36" t="s">
        <v>116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0</v>
      </c>
    </row>
    <row r="15" spans="1:21" ht="15.75" customHeight="1">
      <c r="A15" s="150"/>
      <c r="B15" s="323" t="s">
        <v>95</v>
      </c>
      <c r="C15" s="324"/>
      <c r="D15" s="10"/>
      <c r="E15" s="151">
        <f>E30+E43</f>
        <v>10988</v>
      </c>
      <c r="F15" s="151">
        <f t="shared" si="7"/>
        <v>9481</v>
      </c>
      <c r="G15" s="151">
        <f t="shared" si="7"/>
        <v>13158</v>
      </c>
      <c r="H15" s="151">
        <f t="shared" si="7"/>
        <v>12281</v>
      </c>
      <c r="I15" s="151">
        <f t="shared" si="7"/>
        <v>12122</v>
      </c>
      <c r="J15" s="151">
        <f t="shared" si="7"/>
        <v>10159</v>
      </c>
      <c r="K15" s="151">
        <f t="shared" si="7"/>
        <v>10498</v>
      </c>
      <c r="L15" s="151">
        <f t="shared" si="7"/>
        <v>10015</v>
      </c>
      <c r="M15" s="151">
        <f t="shared" si="7"/>
        <v>10285</v>
      </c>
      <c r="N15" s="151">
        <f t="shared" si="7"/>
        <v>10135</v>
      </c>
      <c r="O15" s="151">
        <f t="shared" si="7"/>
        <v>10754</v>
      </c>
      <c r="P15" s="151">
        <f t="shared" si="7"/>
        <v>12923</v>
      </c>
      <c r="Q15" s="152">
        <f t="shared" si="1"/>
        <v>132799</v>
      </c>
      <c r="R15" s="23"/>
      <c r="S15" s="170">
        <f>SUM(S6:S14)</f>
        <v>14177</v>
      </c>
      <c r="T15" s="190">
        <f t="shared" si="4"/>
        <v>-8.8453128306411832E-2</v>
      </c>
      <c r="U15" s="170">
        <f>SUM(U6:U14)</f>
        <v>14208</v>
      </c>
    </row>
    <row r="16" spans="1:21" ht="15.75" customHeight="1">
      <c r="A16" s="39"/>
      <c r="B16" s="325" t="s">
        <v>81</v>
      </c>
      <c r="C16" s="326"/>
      <c r="D16" s="153"/>
      <c r="E16" s="193">
        <f t="shared" ref="E16:P16" si="8">E15+E47</f>
        <v>11420</v>
      </c>
      <c r="F16" s="193">
        <f t="shared" si="8"/>
        <v>9841</v>
      </c>
      <c r="G16" s="193">
        <f t="shared" si="8"/>
        <v>13590</v>
      </c>
      <c r="H16" s="193">
        <f t="shared" si="8"/>
        <v>12713</v>
      </c>
      <c r="I16" s="193">
        <f t="shared" si="8"/>
        <v>12338</v>
      </c>
      <c r="J16" s="193">
        <f t="shared" si="8"/>
        <v>10375</v>
      </c>
      <c r="K16" s="193">
        <f t="shared" si="8"/>
        <v>10786</v>
      </c>
      <c r="L16" s="193">
        <f t="shared" si="8"/>
        <v>10015</v>
      </c>
      <c r="M16" s="193">
        <f t="shared" si="8"/>
        <v>10285</v>
      </c>
      <c r="N16" s="193">
        <f t="shared" si="8"/>
        <v>10195</v>
      </c>
      <c r="O16" s="193">
        <f t="shared" si="8"/>
        <v>10754</v>
      </c>
      <c r="P16" s="193">
        <f t="shared" si="8"/>
        <v>12923</v>
      </c>
      <c r="Q16" s="194">
        <f>SUM(E16:P16)</f>
        <v>135235</v>
      </c>
      <c r="R16" s="195"/>
      <c r="S16" s="194">
        <f>S15+S47</f>
        <v>14465</v>
      </c>
      <c r="T16" s="196">
        <f t="shared" si="4"/>
        <v>-0.10660214310404426</v>
      </c>
      <c r="U16" s="194">
        <f>U15+U47</f>
        <v>14208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318" t="s">
        <v>39</v>
      </c>
      <c r="B19" s="319"/>
      <c r="C19" s="320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223</v>
      </c>
      <c r="T19" s="13" t="s">
        <v>29</v>
      </c>
      <c r="U19" s="13" t="s">
        <v>216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21" t="s">
        <v>32</v>
      </c>
      <c r="C21" s="20" t="s">
        <v>33</v>
      </c>
      <c r="D21" s="10"/>
      <c r="E21" s="21">
        <v>1000</v>
      </c>
      <c r="F21" s="21">
        <v>811</v>
      </c>
      <c r="G21" s="21">
        <v>1200</v>
      </c>
      <c r="H21" s="21">
        <v>1000</v>
      </c>
      <c r="I21" s="21">
        <v>1189</v>
      </c>
      <c r="J21" s="21">
        <v>971</v>
      </c>
      <c r="K21" s="21">
        <v>964</v>
      </c>
      <c r="L21" s="21">
        <v>1009</v>
      </c>
      <c r="M21" s="21">
        <v>793</v>
      </c>
      <c r="N21" s="21">
        <v>1046</v>
      </c>
      <c r="O21" s="21">
        <v>1401</v>
      </c>
      <c r="P21" s="21">
        <v>1455</v>
      </c>
      <c r="Q21" s="22">
        <f t="shared" ref="Q21:Q29" si="9">SUM(E21:P21)</f>
        <v>12839</v>
      </c>
      <c r="R21" s="23"/>
      <c r="S21" s="21">
        <v>1263</v>
      </c>
      <c r="T21" s="180">
        <f t="shared" ref="T21:T30" si="10">IFERROR(P21/S21-1,"")</f>
        <v>0.15201900237529697</v>
      </c>
      <c r="U21" s="22">
        <v>2233</v>
      </c>
    </row>
    <row r="22" spans="1:21" ht="15.75" hidden="1" customHeight="1">
      <c r="A22" s="25"/>
      <c r="B22" s="322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/>
      <c r="T22" s="198" t="str">
        <f t="shared" si="10"/>
        <v/>
      </c>
      <c r="U22" s="29"/>
    </row>
    <row r="23" spans="1:21" ht="15.75" hidden="1" customHeight="1">
      <c r="A23" s="25"/>
      <c r="B23" s="322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/>
      <c r="T23" s="198" t="str">
        <f t="shared" si="10"/>
        <v/>
      </c>
      <c r="U23" s="29"/>
    </row>
    <row r="24" spans="1:21" ht="15.75" customHeight="1">
      <c r="A24" s="25"/>
      <c r="B24" s="322"/>
      <c r="C24" s="27" t="s">
        <v>225</v>
      </c>
      <c r="D24" s="10"/>
      <c r="E24" s="28">
        <v>280</v>
      </c>
      <c r="F24" s="28">
        <v>248</v>
      </c>
      <c r="G24" s="28">
        <v>2202</v>
      </c>
      <c r="H24" s="28">
        <v>1753</v>
      </c>
      <c r="I24" s="28">
        <v>1585</v>
      </c>
      <c r="J24" s="28">
        <v>1114</v>
      </c>
      <c r="K24" s="28">
        <v>1020</v>
      </c>
      <c r="L24" s="28">
        <v>1422</v>
      </c>
      <c r="M24" s="28">
        <v>1619</v>
      </c>
      <c r="N24" s="28">
        <v>1693</v>
      </c>
      <c r="O24" s="28">
        <v>1963</v>
      </c>
      <c r="P24" s="28">
        <v>2514</v>
      </c>
      <c r="Q24" s="29">
        <f t="shared" si="9"/>
        <v>17413</v>
      </c>
      <c r="R24" s="23"/>
      <c r="S24" s="28">
        <v>333</v>
      </c>
      <c r="T24" s="181">
        <f t="shared" si="10"/>
        <v>6.5495495495495497</v>
      </c>
      <c r="U24" s="29">
        <v>789</v>
      </c>
    </row>
    <row r="25" spans="1:21" ht="15.75" customHeight="1">
      <c r="A25" s="25"/>
      <c r="B25" s="305"/>
      <c r="C25" s="27" t="s">
        <v>111</v>
      </c>
      <c r="D25" s="10"/>
      <c r="E25" s="28">
        <v>3071</v>
      </c>
      <c r="F25" s="28">
        <v>2960</v>
      </c>
      <c r="G25" s="28">
        <v>3360</v>
      </c>
      <c r="H25" s="28">
        <v>3967</v>
      </c>
      <c r="I25" s="28">
        <v>3977</v>
      </c>
      <c r="J25" s="28">
        <v>2940</v>
      </c>
      <c r="K25" s="28">
        <v>3435</v>
      </c>
      <c r="L25" s="28">
        <v>2317</v>
      </c>
      <c r="M25" s="28">
        <v>2125</v>
      </c>
      <c r="N25" s="28">
        <v>2149</v>
      </c>
      <c r="O25" s="28">
        <v>2337</v>
      </c>
      <c r="P25" s="28">
        <v>2790</v>
      </c>
      <c r="Q25" s="29">
        <f t="shared" si="9"/>
        <v>35428</v>
      </c>
      <c r="R25" s="23"/>
      <c r="S25" s="28">
        <v>4567</v>
      </c>
      <c r="T25" s="208">
        <f t="shared" si="10"/>
        <v>-0.38909568644624482</v>
      </c>
      <c r="U25" s="29">
        <v>4885</v>
      </c>
    </row>
    <row r="26" spans="1:21" ht="15.75" customHeight="1">
      <c r="A26" s="25"/>
      <c r="B26" s="306"/>
      <c r="C26" s="32" t="s">
        <v>218</v>
      </c>
      <c r="D26" s="10"/>
      <c r="E26" s="33"/>
      <c r="F26" s="33"/>
      <c r="G26" s="33">
        <v>2</v>
      </c>
      <c r="H26" s="33"/>
      <c r="I26" s="33"/>
      <c r="J26" s="33">
        <v>2</v>
      </c>
      <c r="K26" s="33"/>
      <c r="L26" s="33"/>
      <c r="M26" s="33"/>
      <c r="N26" s="33"/>
      <c r="O26" s="33"/>
      <c r="P26" s="33"/>
      <c r="Q26" s="34">
        <f t="shared" si="9"/>
        <v>4</v>
      </c>
      <c r="R26" s="23"/>
      <c r="S26" s="33"/>
      <c r="T26" s="182" t="str">
        <f t="shared" si="10"/>
        <v/>
      </c>
      <c r="U26" s="34">
        <v>2353</v>
      </c>
    </row>
    <row r="27" spans="1:21" ht="15.75" customHeight="1">
      <c r="A27" s="25"/>
      <c r="B27" s="306"/>
      <c r="C27" s="32" t="s">
        <v>217</v>
      </c>
      <c r="D27" s="10"/>
      <c r="E27" s="33">
        <v>4302</v>
      </c>
      <c r="F27" s="33">
        <v>3413</v>
      </c>
      <c r="G27" s="33">
        <v>4087</v>
      </c>
      <c r="H27" s="33">
        <v>3415</v>
      </c>
      <c r="I27" s="33">
        <v>3283</v>
      </c>
      <c r="J27" s="33">
        <v>3117</v>
      </c>
      <c r="K27" s="33">
        <v>3210</v>
      </c>
      <c r="L27" s="33">
        <v>3290</v>
      </c>
      <c r="M27" s="33">
        <v>2698</v>
      </c>
      <c r="N27" s="33">
        <v>3157</v>
      </c>
      <c r="O27" s="33">
        <v>3539</v>
      </c>
      <c r="P27" s="33">
        <v>3815</v>
      </c>
      <c r="Q27" s="34">
        <f t="shared" si="9"/>
        <v>41326</v>
      </c>
      <c r="R27" s="23"/>
      <c r="S27" s="33">
        <v>4257</v>
      </c>
      <c r="T27" s="182">
        <f t="shared" si="10"/>
        <v>-0.10382898754991776</v>
      </c>
      <c r="U27" s="34"/>
    </row>
    <row r="28" spans="1:21" ht="15.75" customHeight="1">
      <c r="A28" s="25"/>
      <c r="B28" s="305" t="s">
        <v>37</v>
      </c>
      <c r="C28" s="27" t="s">
        <v>57</v>
      </c>
      <c r="D28" s="10"/>
      <c r="E28" s="28">
        <v>134</v>
      </c>
      <c r="F28" s="28">
        <v>147</v>
      </c>
      <c r="G28" s="28">
        <v>133</v>
      </c>
      <c r="H28" s="28">
        <v>140</v>
      </c>
      <c r="I28" s="28">
        <v>72</v>
      </c>
      <c r="J28" s="28">
        <v>75</v>
      </c>
      <c r="K28" s="28">
        <v>78</v>
      </c>
      <c r="L28" s="28"/>
      <c r="M28" s="28"/>
      <c r="N28" s="28"/>
      <c r="O28" s="28"/>
      <c r="P28" s="28"/>
      <c r="Q28" s="29">
        <f t="shared" si="9"/>
        <v>779</v>
      </c>
      <c r="R28" s="23"/>
      <c r="S28" s="28">
        <v>236</v>
      </c>
      <c r="T28" s="181">
        <f t="shared" si="10"/>
        <v>-1</v>
      </c>
      <c r="U28" s="29">
        <v>387</v>
      </c>
    </row>
    <row r="29" spans="1:21" ht="15.75" customHeight="1">
      <c r="A29" s="25"/>
      <c r="B29" s="306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9"/>
        <v>0</v>
      </c>
      <c r="R29" s="23"/>
      <c r="S29" s="33"/>
      <c r="T29" s="182" t="str">
        <f t="shared" si="10"/>
        <v/>
      </c>
      <c r="U29" s="34"/>
    </row>
    <row r="30" spans="1:21" ht="15.75" customHeight="1">
      <c r="A30" s="39"/>
      <c r="B30" s="310" t="s">
        <v>82</v>
      </c>
      <c r="C30" s="311"/>
      <c r="D30" s="42"/>
      <c r="E30" s="43">
        <f t="shared" ref="E30:P30" si="11">SUM(E21:E29)</f>
        <v>8787</v>
      </c>
      <c r="F30" s="43">
        <f t="shared" si="11"/>
        <v>7579</v>
      </c>
      <c r="G30" s="43">
        <f t="shared" si="11"/>
        <v>10984</v>
      </c>
      <c r="H30" s="43">
        <f t="shared" si="11"/>
        <v>10275</v>
      </c>
      <c r="I30" s="43">
        <f t="shared" si="11"/>
        <v>10106</v>
      </c>
      <c r="J30" s="43">
        <f t="shared" si="11"/>
        <v>8219</v>
      </c>
      <c r="K30" s="43">
        <f t="shared" si="11"/>
        <v>8707</v>
      </c>
      <c r="L30" s="43">
        <f t="shared" si="11"/>
        <v>8038</v>
      </c>
      <c r="M30" s="43">
        <f t="shared" si="11"/>
        <v>7235</v>
      </c>
      <c r="N30" s="43">
        <f t="shared" si="11"/>
        <v>8045</v>
      </c>
      <c r="O30" s="43">
        <f t="shared" si="11"/>
        <v>9240</v>
      </c>
      <c r="P30" s="43">
        <f t="shared" si="11"/>
        <v>10574</v>
      </c>
      <c r="Q30" s="44">
        <f>SUM(E30:P30)</f>
        <v>107789</v>
      </c>
      <c r="R30" s="45"/>
      <c r="S30" s="43">
        <f t="shared" ref="S30" si="12">SUM(S21:S29)</f>
        <v>10656</v>
      </c>
      <c r="T30" s="183">
        <f t="shared" si="10"/>
        <v>-7.6951951951952369E-3</v>
      </c>
      <c r="U30" s="44">
        <f t="shared" ref="U30" si="13">SUM(U21:U29)</f>
        <v>10647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318" t="s">
        <v>45</v>
      </c>
      <c r="B32" s="319"/>
      <c r="C32" s="320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223</v>
      </c>
      <c r="T32" s="13" t="s">
        <v>29</v>
      </c>
      <c r="U32" s="13" t="s">
        <v>216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321" t="s">
        <v>32</v>
      </c>
      <c r="C34" s="20" t="s">
        <v>33</v>
      </c>
      <c r="D34" s="10"/>
      <c r="E34" s="21">
        <v>519</v>
      </c>
      <c r="F34" s="21">
        <v>403</v>
      </c>
      <c r="G34" s="21">
        <v>475</v>
      </c>
      <c r="H34" s="21">
        <v>405</v>
      </c>
      <c r="I34" s="21">
        <v>359</v>
      </c>
      <c r="J34" s="21">
        <v>147</v>
      </c>
      <c r="K34" s="21">
        <v>149</v>
      </c>
      <c r="L34" s="21">
        <v>346</v>
      </c>
      <c r="M34" s="21">
        <v>219</v>
      </c>
      <c r="N34" s="21">
        <v>296</v>
      </c>
      <c r="O34" s="21">
        <v>90</v>
      </c>
      <c r="P34" s="21">
        <v>128</v>
      </c>
      <c r="Q34" s="22">
        <f t="shared" ref="Q34:Q42" si="14">SUM(E34:P34)</f>
        <v>3536</v>
      </c>
      <c r="R34" s="23"/>
      <c r="S34" s="21">
        <v>311</v>
      </c>
      <c r="T34" s="180">
        <f t="shared" ref="T34:T48" si="15">IFERROR(P34/S34-1,"")</f>
        <v>-0.58842443729903537</v>
      </c>
      <c r="U34" s="22">
        <v>429</v>
      </c>
    </row>
    <row r="35" spans="1:21" ht="15.75" hidden="1" customHeight="1">
      <c r="A35" s="25"/>
      <c r="B35" s="322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4"/>
        <v>0</v>
      </c>
      <c r="R35" s="23"/>
      <c r="S35" s="28"/>
      <c r="T35" s="181" t="str">
        <f t="shared" si="15"/>
        <v/>
      </c>
      <c r="U35" s="29"/>
    </row>
    <row r="36" spans="1:21" ht="15.75" hidden="1" customHeight="1">
      <c r="A36" s="25"/>
      <c r="B36" s="322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4"/>
        <v>0</v>
      </c>
      <c r="R36" s="23"/>
      <c r="S36" s="28"/>
      <c r="T36" s="208" t="str">
        <f t="shared" si="15"/>
        <v/>
      </c>
      <c r="U36" s="29"/>
    </row>
    <row r="37" spans="1:21" ht="15.75" customHeight="1">
      <c r="A37" s="25"/>
      <c r="B37" s="322"/>
      <c r="C37" s="27" t="s">
        <v>86</v>
      </c>
      <c r="D37" s="10"/>
      <c r="E37" s="28">
        <v>20</v>
      </c>
      <c r="F37" s="28">
        <v>0</v>
      </c>
      <c r="G37" s="28"/>
      <c r="H37" s="28">
        <v>1</v>
      </c>
      <c r="I37" s="28">
        <v>2</v>
      </c>
      <c r="J37" s="28">
        <v>723</v>
      </c>
      <c r="K37" s="28">
        <v>430</v>
      </c>
      <c r="L37" s="28">
        <v>659</v>
      </c>
      <c r="M37" s="28">
        <v>1683</v>
      </c>
      <c r="N37" s="28">
        <v>967</v>
      </c>
      <c r="O37" s="28">
        <v>760</v>
      </c>
      <c r="P37" s="28">
        <v>823</v>
      </c>
      <c r="Q37" s="29">
        <f t="shared" si="14"/>
        <v>6068</v>
      </c>
      <c r="R37" s="23"/>
      <c r="S37" s="28">
        <v>938</v>
      </c>
      <c r="T37" s="181">
        <f t="shared" si="15"/>
        <v>-0.12260127931769726</v>
      </c>
      <c r="U37" s="29">
        <v>597</v>
      </c>
    </row>
    <row r="38" spans="1:21" ht="15.75" customHeight="1">
      <c r="A38" s="25"/>
      <c r="B38" s="305"/>
      <c r="C38" s="27" t="s">
        <v>111</v>
      </c>
      <c r="D38" s="10"/>
      <c r="E38" s="28">
        <v>1104</v>
      </c>
      <c r="F38" s="28">
        <v>973</v>
      </c>
      <c r="G38" s="28">
        <v>793</v>
      </c>
      <c r="H38" s="28">
        <v>1066</v>
      </c>
      <c r="I38" s="28">
        <v>774</v>
      </c>
      <c r="J38" s="28">
        <v>738</v>
      </c>
      <c r="K38" s="28">
        <v>525</v>
      </c>
      <c r="L38" s="28">
        <v>485</v>
      </c>
      <c r="M38" s="28">
        <v>741</v>
      </c>
      <c r="N38" s="28">
        <v>480</v>
      </c>
      <c r="O38" s="28">
        <v>606</v>
      </c>
      <c r="P38" s="28">
        <v>1146</v>
      </c>
      <c r="Q38" s="29">
        <f t="shared" si="14"/>
        <v>9431</v>
      </c>
      <c r="R38" s="23"/>
      <c r="S38" s="28">
        <v>1292</v>
      </c>
      <c r="T38" s="208">
        <f t="shared" si="15"/>
        <v>-0.11300309597523217</v>
      </c>
      <c r="U38" s="29">
        <v>1392</v>
      </c>
    </row>
    <row r="39" spans="1:21" ht="15.75" customHeight="1">
      <c r="A39" s="25"/>
      <c r="B39" s="306"/>
      <c r="C39" s="32" t="s">
        <v>48</v>
      </c>
      <c r="D39" s="10"/>
      <c r="E39" s="33">
        <v>100</v>
      </c>
      <c r="F39" s="33">
        <v>38</v>
      </c>
      <c r="G39" s="33">
        <v>49</v>
      </c>
      <c r="H39" s="33">
        <v>168</v>
      </c>
      <c r="I39" s="33">
        <v>228</v>
      </c>
      <c r="J39" s="33">
        <v>106</v>
      </c>
      <c r="K39" s="33">
        <v>261</v>
      </c>
      <c r="L39" s="33">
        <v>185</v>
      </c>
      <c r="M39" s="33">
        <v>130</v>
      </c>
      <c r="N39" s="33">
        <v>0</v>
      </c>
      <c r="O39" s="33"/>
      <c r="P39" s="33"/>
      <c r="Q39" s="34">
        <f t="shared" si="14"/>
        <v>1265</v>
      </c>
      <c r="R39" s="23"/>
      <c r="S39" s="33">
        <v>405</v>
      </c>
      <c r="T39" s="182">
        <f t="shared" si="15"/>
        <v>-1</v>
      </c>
      <c r="U39" s="34">
        <v>818</v>
      </c>
    </row>
    <row r="40" spans="1:21" ht="15.75" customHeight="1">
      <c r="A40" s="25"/>
      <c r="B40" s="306"/>
      <c r="C40" s="32" t="s">
        <v>217</v>
      </c>
      <c r="D40" s="10"/>
      <c r="E40" s="33">
        <v>311</v>
      </c>
      <c r="F40" s="33">
        <v>346</v>
      </c>
      <c r="G40" s="33">
        <v>850</v>
      </c>
      <c r="H40" s="33">
        <v>366</v>
      </c>
      <c r="I40" s="33">
        <v>653</v>
      </c>
      <c r="J40" s="33">
        <v>226</v>
      </c>
      <c r="K40" s="33">
        <v>426</v>
      </c>
      <c r="L40" s="33">
        <v>302</v>
      </c>
      <c r="M40" s="33">
        <v>277</v>
      </c>
      <c r="N40" s="33">
        <v>347</v>
      </c>
      <c r="O40" s="33">
        <v>58</v>
      </c>
      <c r="P40" s="33">
        <v>252</v>
      </c>
      <c r="Q40" s="34">
        <f t="shared" si="14"/>
        <v>4414</v>
      </c>
      <c r="R40" s="23"/>
      <c r="S40" s="33">
        <v>454</v>
      </c>
      <c r="T40" s="182">
        <f t="shared" si="15"/>
        <v>-0.44493392070484583</v>
      </c>
      <c r="U40" s="34"/>
    </row>
    <row r="41" spans="1:21" ht="15.75" customHeight="1">
      <c r="A41" s="25"/>
      <c r="B41" s="305" t="s">
        <v>37</v>
      </c>
      <c r="C41" s="27" t="s">
        <v>57</v>
      </c>
      <c r="D41" s="10"/>
      <c r="E41" s="28">
        <v>147</v>
      </c>
      <c r="F41" s="28">
        <v>142</v>
      </c>
      <c r="G41" s="28">
        <v>7</v>
      </c>
      <c r="H41" s="28">
        <v>0</v>
      </c>
      <c r="I41" s="28"/>
      <c r="J41" s="28"/>
      <c r="K41" s="28"/>
      <c r="L41" s="28"/>
      <c r="M41" s="28"/>
      <c r="N41" s="28"/>
      <c r="O41" s="28"/>
      <c r="P41" s="28"/>
      <c r="Q41" s="29">
        <f t="shared" si="14"/>
        <v>296</v>
      </c>
      <c r="R41" s="23"/>
      <c r="S41" s="28">
        <v>121</v>
      </c>
      <c r="T41" s="181">
        <f t="shared" si="15"/>
        <v>-1</v>
      </c>
      <c r="U41" s="29">
        <v>325</v>
      </c>
    </row>
    <row r="42" spans="1:21" ht="15.75" customHeight="1">
      <c r="A42" s="25"/>
      <c r="B42" s="306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4"/>
        <v>0</v>
      </c>
      <c r="R42" s="23"/>
      <c r="S42" s="33"/>
      <c r="T42" s="300" t="str">
        <f t="shared" si="15"/>
        <v/>
      </c>
      <c r="U42" s="34"/>
    </row>
    <row r="43" spans="1:21" ht="15.75" customHeight="1">
      <c r="A43" s="39"/>
      <c r="B43" s="310" t="s">
        <v>98</v>
      </c>
      <c r="C43" s="311"/>
      <c r="D43" s="42"/>
      <c r="E43" s="43">
        <f>SUM(E34:E42)</f>
        <v>2201</v>
      </c>
      <c r="F43" s="43">
        <f t="shared" ref="F43:P43" si="16">SUM(F34:F42)</f>
        <v>1902</v>
      </c>
      <c r="G43" s="43">
        <f t="shared" si="16"/>
        <v>2174</v>
      </c>
      <c r="H43" s="43">
        <f t="shared" si="16"/>
        <v>2006</v>
      </c>
      <c r="I43" s="43">
        <f t="shared" si="16"/>
        <v>2016</v>
      </c>
      <c r="J43" s="43">
        <f t="shared" si="16"/>
        <v>1940</v>
      </c>
      <c r="K43" s="43">
        <f t="shared" si="16"/>
        <v>1791</v>
      </c>
      <c r="L43" s="43">
        <f t="shared" si="16"/>
        <v>1977</v>
      </c>
      <c r="M43" s="43">
        <f t="shared" si="16"/>
        <v>3050</v>
      </c>
      <c r="N43" s="43">
        <f t="shared" si="16"/>
        <v>2090</v>
      </c>
      <c r="O43" s="43">
        <f t="shared" si="16"/>
        <v>1514</v>
      </c>
      <c r="P43" s="43">
        <f t="shared" si="16"/>
        <v>2349</v>
      </c>
      <c r="Q43" s="44">
        <f>SUM(E43:P43)</f>
        <v>25010</v>
      </c>
      <c r="R43" s="45"/>
      <c r="S43" s="43">
        <f t="shared" ref="S43" si="17">SUM(S34:S42)</f>
        <v>3521</v>
      </c>
      <c r="T43" s="183">
        <f t="shared" si="15"/>
        <v>-0.33285998295938657</v>
      </c>
      <c r="U43" s="44">
        <f t="shared" ref="U43" si="18">SUM(U34:U42)</f>
        <v>3561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5"/>
        <v/>
      </c>
      <c r="U44" s="34"/>
    </row>
    <row r="45" spans="1:21" ht="15.75" customHeight="1">
      <c r="A45" s="199" t="s">
        <v>46</v>
      </c>
      <c r="B45" s="327" t="s">
        <v>32</v>
      </c>
      <c r="C45" s="62" t="s">
        <v>33</v>
      </c>
      <c r="D45" s="17"/>
      <c r="E45" s="64">
        <v>432</v>
      </c>
      <c r="F45" s="65">
        <v>360</v>
      </c>
      <c r="G45" s="65">
        <v>432</v>
      </c>
      <c r="H45" s="65">
        <v>432</v>
      </c>
      <c r="I45" s="65">
        <v>216</v>
      </c>
      <c r="J45" s="65">
        <v>216</v>
      </c>
      <c r="K45" s="65">
        <v>288</v>
      </c>
      <c r="L45" s="172"/>
      <c r="M45" s="172"/>
      <c r="N45" s="65">
        <v>60</v>
      </c>
      <c r="O45" s="65"/>
      <c r="P45" s="65"/>
      <c r="Q45" s="65">
        <f>SUM(E45:P45)</f>
        <v>2436</v>
      </c>
      <c r="R45" s="23"/>
      <c r="S45" s="65">
        <v>288</v>
      </c>
      <c r="T45" s="184">
        <f t="shared" si="15"/>
        <v>-1</v>
      </c>
      <c r="U45" s="65"/>
    </row>
    <row r="46" spans="1:21" ht="15.75" hidden="1" customHeight="1">
      <c r="A46" s="204"/>
      <c r="B46" s="328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 t="str">
        <f t="shared" si="15"/>
        <v/>
      </c>
      <c r="U46" s="23"/>
    </row>
    <row r="47" spans="1:21" ht="15.75" customHeight="1">
      <c r="A47" s="150"/>
      <c r="B47" s="323" t="s">
        <v>96</v>
      </c>
      <c r="C47" s="324"/>
      <c r="D47" s="42"/>
      <c r="E47" s="43">
        <f t="shared" ref="E47:Q47" si="19">E46+E45</f>
        <v>432</v>
      </c>
      <c r="F47" s="43">
        <f t="shared" si="19"/>
        <v>360</v>
      </c>
      <c r="G47" s="43">
        <f t="shared" si="19"/>
        <v>432</v>
      </c>
      <c r="H47" s="43">
        <f t="shared" si="19"/>
        <v>432</v>
      </c>
      <c r="I47" s="43">
        <f t="shared" si="19"/>
        <v>216</v>
      </c>
      <c r="J47" s="43">
        <f t="shared" si="19"/>
        <v>216</v>
      </c>
      <c r="K47" s="43">
        <f t="shared" si="19"/>
        <v>288</v>
      </c>
      <c r="L47" s="43">
        <f t="shared" si="19"/>
        <v>0</v>
      </c>
      <c r="M47" s="43">
        <f t="shared" si="19"/>
        <v>0</v>
      </c>
      <c r="N47" s="43">
        <f t="shared" si="19"/>
        <v>60</v>
      </c>
      <c r="O47" s="43">
        <f t="shared" si="19"/>
        <v>0</v>
      </c>
      <c r="P47" s="43">
        <f t="shared" si="19"/>
        <v>0</v>
      </c>
      <c r="Q47" s="44">
        <f t="shared" si="19"/>
        <v>2436</v>
      </c>
      <c r="R47" s="45"/>
      <c r="S47" s="43">
        <f>S46+S45</f>
        <v>288</v>
      </c>
      <c r="T47" s="183">
        <f t="shared" si="15"/>
        <v>-1</v>
      </c>
      <c r="U47" s="44">
        <f>U46+U45</f>
        <v>0</v>
      </c>
    </row>
    <row r="48" spans="1:21" ht="15.75" customHeight="1">
      <c r="A48" s="329" t="s">
        <v>97</v>
      </c>
      <c r="B48" s="330"/>
      <c r="C48" s="331"/>
      <c r="D48" s="42"/>
      <c r="E48" s="69">
        <f t="shared" ref="E48:Q48" si="20">E47+E43</f>
        <v>2633</v>
      </c>
      <c r="F48" s="69">
        <f t="shared" si="20"/>
        <v>2262</v>
      </c>
      <c r="G48" s="69">
        <f t="shared" si="20"/>
        <v>2606</v>
      </c>
      <c r="H48" s="69">
        <f t="shared" si="20"/>
        <v>2438</v>
      </c>
      <c r="I48" s="69">
        <f t="shared" si="20"/>
        <v>2232</v>
      </c>
      <c r="J48" s="69">
        <f t="shared" si="20"/>
        <v>2156</v>
      </c>
      <c r="K48" s="69">
        <f t="shared" si="20"/>
        <v>2079</v>
      </c>
      <c r="L48" s="69">
        <f t="shared" si="20"/>
        <v>1977</v>
      </c>
      <c r="M48" s="69">
        <f t="shared" si="20"/>
        <v>3050</v>
      </c>
      <c r="N48" s="69">
        <f t="shared" si="20"/>
        <v>2150</v>
      </c>
      <c r="O48" s="69">
        <f t="shared" si="20"/>
        <v>1514</v>
      </c>
      <c r="P48" s="69">
        <f t="shared" si="20"/>
        <v>2349</v>
      </c>
      <c r="Q48" s="70">
        <f t="shared" si="20"/>
        <v>27446</v>
      </c>
      <c r="R48" s="45"/>
      <c r="S48" s="69">
        <f>S47+S43</f>
        <v>3809</v>
      </c>
      <c r="T48" s="185">
        <f t="shared" si="15"/>
        <v>-0.38330270412181677</v>
      </c>
      <c r="U48" s="70">
        <f>U47+U43</f>
        <v>3561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332" t="s">
        <v>222</v>
      </c>
      <c r="B50" s="333"/>
      <c r="C50" s="289" t="s">
        <v>208</v>
      </c>
      <c r="E50" s="292">
        <v>1339</v>
      </c>
      <c r="F50" s="291">
        <v>1669</v>
      </c>
      <c r="G50" s="293">
        <v>1694</v>
      </c>
      <c r="H50" s="293">
        <v>1359</v>
      </c>
      <c r="I50" s="293">
        <v>1304</v>
      </c>
      <c r="J50" s="293">
        <v>1258</v>
      </c>
      <c r="K50" s="293">
        <v>1246</v>
      </c>
      <c r="L50" s="293">
        <v>1218</v>
      </c>
      <c r="M50" s="294">
        <v>1047</v>
      </c>
      <c r="N50" s="294">
        <v>1181</v>
      </c>
      <c r="O50" s="294">
        <v>1387</v>
      </c>
      <c r="P50" s="294">
        <v>1472</v>
      </c>
      <c r="Q50" s="294">
        <f>SUM(E50:P50)</f>
        <v>16174</v>
      </c>
    </row>
    <row r="51" spans="1:22">
      <c r="A51" s="285"/>
      <c r="B51" s="299"/>
      <c r="C51" s="290" t="s">
        <v>207</v>
      </c>
      <c r="E51" s="295">
        <v>46</v>
      </c>
      <c r="F51" s="296">
        <v>131</v>
      </c>
      <c r="G51" s="296">
        <v>487</v>
      </c>
      <c r="H51" s="296">
        <v>261</v>
      </c>
      <c r="I51" s="296">
        <v>348</v>
      </c>
      <c r="J51" s="296">
        <v>155</v>
      </c>
      <c r="K51" s="296">
        <v>327</v>
      </c>
      <c r="L51" s="296">
        <v>241</v>
      </c>
      <c r="M51" s="297">
        <v>151</v>
      </c>
      <c r="N51" s="297">
        <v>146</v>
      </c>
      <c r="O51" s="297">
        <v>40</v>
      </c>
      <c r="P51" s="297">
        <v>139</v>
      </c>
      <c r="Q51" s="297">
        <f>SUM(E51:P51)</f>
        <v>2472</v>
      </c>
    </row>
    <row r="52" spans="1:22">
      <c r="A52" s="286"/>
      <c r="B52" s="287"/>
      <c r="C52" s="288" t="s">
        <v>209</v>
      </c>
      <c r="E52" s="295">
        <f t="shared" ref="E52:F52" si="21">SUM(E50:E51)</f>
        <v>1385</v>
      </c>
      <c r="F52" s="295">
        <f t="shared" si="21"/>
        <v>1800</v>
      </c>
      <c r="G52" s="295">
        <f>SUM(G50:G51)</f>
        <v>2181</v>
      </c>
      <c r="H52" s="295">
        <f t="shared" ref="H52:Q52" si="22">SUM(H50:H51)</f>
        <v>1620</v>
      </c>
      <c r="I52" s="295">
        <f t="shared" si="22"/>
        <v>1652</v>
      </c>
      <c r="J52" s="295">
        <f t="shared" si="22"/>
        <v>1413</v>
      </c>
      <c r="K52" s="295">
        <f t="shared" si="22"/>
        <v>1573</v>
      </c>
      <c r="L52" s="295">
        <f t="shared" si="22"/>
        <v>1459</v>
      </c>
      <c r="M52" s="295">
        <f t="shared" si="22"/>
        <v>1198</v>
      </c>
      <c r="N52" s="295">
        <f t="shared" si="22"/>
        <v>1327</v>
      </c>
      <c r="O52" s="295">
        <f t="shared" si="22"/>
        <v>1427</v>
      </c>
      <c r="P52" s="295">
        <f t="shared" si="22"/>
        <v>1611</v>
      </c>
      <c r="Q52" s="297">
        <f t="shared" si="22"/>
        <v>18646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>
      <c r="A54" s="332" t="s">
        <v>206</v>
      </c>
      <c r="B54" s="333"/>
      <c r="C54" s="289" t="s">
        <v>208</v>
      </c>
      <c r="E54" s="292">
        <v>1046</v>
      </c>
      <c r="F54" s="291">
        <v>969</v>
      </c>
      <c r="G54" s="293">
        <v>1054</v>
      </c>
      <c r="H54" s="293">
        <v>1200</v>
      </c>
      <c r="I54" s="293">
        <v>940</v>
      </c>
      <c r="J54" s="293">
        <v>562</v>
      </c>
      <c r="K54" s="293">
        <v>412</v>
      </c>
      <c r="L54" s="293">
        <v>139</v>
      </c>
      <c r="M54" s="294">
        <v>136</v>
      </c>
      <c r="N54" s="294">
        <v>5</v>
      </c>
      <c r="O54" s="294">
        <v>2</v>
      </c>
      <c r="P54" s="294"/>
      <c r="Q54" s="294">
        <f>SUM(E54:P54)</f>
        <v>6465</v>
      </c>
    </row>
    <row r="55" spans="1:22">
      <c r="A55" s="285"/>
      <c r="B55" s="299" t="s">
        <v>210</v>
      </c>
      <c r="C55" s="290" t="s">
        <v>207</v>
      </c>
      <c r="E55" s="295">
        <v>283</v>
      </c>
      <c r="F55" s="296">
        <v>237</v>
      </c>
      <c r="G55" s="296">
        <v>264</v>
      </c>
      <c r="H55" s="296">
        <v>271</v>
      </c>
      <c r="I55" s="296">
        <v>222</v>
      </c>
      <c r="J55" s="296">
        <v>5</v>
      </c>
      <c r="K55" s="296">
        <v>60</v>
      </c>
      <c r="L55" s="296">
        <v>76</v>
      </c>
      <c r="M55" s="297">
        <v>69</v>
      </c>
      <c r="N55" s="297">
        <v>117</v>
      </c>
      <c r="O55" s="297">
        <v>296</v>
      </c>
      <c r="P55" s="297">
        <v>330</v>
      </c>
      <c r="Q55" s="297">
        <f>SUM(E55:P55)</f>
        <v>2230</v>
      </c>
    </row>
    <row r="56" spans="1:22">
      <c r="A56" s="286"/>
      <c r="B56" s="287"/>
      <c r="C56" s="288" t="s">
        <v>209</v>
      </c>
      <c r="E56" s="295">
        <f t="shared" ref="E56:F56" si="23">SUM(E54:E55)</f>
        <v>1329</v>
      </c>
      <c r="F56" s="295">
        <f t="shared" si="23"/>
        <v>1206</v>
      </c>
      <c r="G56" s="295">
        <f>SUM(G54:G55)</f>
        <v>1318</v>
      </c>
      <c r="H56" s="295">
        <f t="shared" ref="H56:Q56" si="24">SUM(H54:H55)</f>
        <v>1471</v>
      </c>
      <c r="I56" s="295">
        <f t="shared" si="24"/>
        <v>1162</v>
      </c>
      <c r="J56" s="295">
        <f t="shared" si="24"/>
        <v>567</v>
      </c>
      <c r="K56" s="295">
        <f t="shared" si="24"/>
        <v>472</v>
      </c>
      <c r="L56" s="295">
        <f t="shared" si="24"/>
        <v>215</v>
      </c>
      <c r="M56" s="295">
        <f t="shared" si="24"/>
        <v>205</v>
      </c>
      <c r="N56" s="295">
        <f t="shared" si="24"/>
        <v>122</v>
      </c>
      <c r="O56" s="295">
        <f t="shared" si="24"/>
        <v>298</v>
      </c>
      <c r="P56" s="295">
        <f t="shared" si="24"/>
        <v>330</v>
      </c>
      <c r="Q56" s="297">
        <f t="shared" si="24"/>
        <v>8695</v>
      </c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 t="s">
        <v>226</v>
      </c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 t="s">
        <v>227</v>
      </c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5:B46"/>
    <mergeCell ref="B47:C47"/>
    <mergeCell ref="A48:C48"/>
    <mergeCell ref="A54:B54"/>
    <mergeCell ref="A50:B50"/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showGridLines="0" topLeftCell="A10" zoomScale="80" zoomScaleNormal="80" workbookViewId="0">
      <pane xSplit="4" topLeftCell="E1" activePane="topRight" state="frozen"/>
      <selection pane="topRight" activeCell="N30" sqref="N30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2" t="s">
        <v>215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9"/>
      <c r="S3" s="315" t="s">
        <v>102</v>
      </c>
      <c r="T3" s="316"/>
      <c r="U3" s="317"/>
    </row>
    <row r="4" spans="1:21" ht="16.5">
      <c r="A4" s="318" t="s">
        <v>16</v>
      </c>
      <c r="B4" s="319"/>
      <c r="C4" s="32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216</v>
      </c>
      <c r="T4" s="13" t="s">
        <v>29</v>
      </c>
      <c r="U4" s="13" t="s">
        <v>212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1" t="s">
        <v>32</v>
      </c>
      <c r="C6" s="20" t="s">
        <v>33</v>
      </c>
      <c r="D6" s="10">
        <f>D21+D34</f>
        <v>0</v>
      </c>
      <c r="E6" s="21">
        <f t="shared" ref="E6:P6" si="0">E21+E34+E45</f>
        <v>1939</v>
      </c>
      <c r="F6" s="21">
        <f t="shared" si="0"/>
        <v>1515</v>
      </c>
      <c r="G6" s="21">
        <f t="shared" si="0"/>
        <v>1977</v>
      </c>
      <c r="H6" s="21">
        <f t="shared" si="0"/>
        <v>1945</v>
      </c>
      <c r="I6" s="21">
        <f t="shared" si="0"/>
        <v>2183</v>
      </c>
      <c r="J6" s="21">
        <f t="shared" si="0"/>
        <v>1918</v>
      </c>
      <c r="K6" s="21">
        <f t="shared" si="0"/>
        <v>1995</v>
      </c>
      <c r="L6" s="21">
        <f t="shared" si="0"/>
        <v>1546</v>
      </c>
      <c r="M6" s="21">
        <f t="shared" si="0"/>
        <v>2093</v>
      </c>
      <c r="N6" s="21">
        <f t="shared" si="0"/>
        <v>2126</v>
      </c>
      <c r="O6" s="21">
        <f t="shared" si="0"/>
        <v>1773</v>
      </c>
      <c r="P6" s="21">
        <f t="shared" si="0"/>
        <v>1862</v>
      </c>
      <c r="Q6" s="22">
        <f t="shared" ref="Q6:Q15" si="1">SUM(E6:P6)</f>
        <v>22872</v>
      </c>
      <c r="R6" s="23"/>
      <c r="S6" s="22">
        <f t="shared" ref="S6:S14" si="2">S21+S34</f>
        <v>21200</v>
      </c>
      <c r="T6" s="187">
        <f>P6/S6-1</f>
        <v>-0.9121698113207547</v>
      </c>
      <c r="U6" s="22">
        <f t="shared" ref="U6:U11" si="3">U21+U34</f>
        <v>1210</v>
      </c>
    </row>
    <row r="7" spans="1:21" ht="15.75" customHeight="1">
      <c r="A7" s="25"/>
      <c r="B7" s="322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 t="shared" si="3"/>
        <v>0</v>
      </c>
    </row>
    <row r="8" spans="1:21" ht="15.75" customHeight="1">
      <c r="A8" s="25"/>
      <c r="B8" s="322"/>
      <c r="C8" s="27" t="s">
        <v>35</v>
      </c>
      <c r="D8" s="10"/>
      <c r="E8" s="28">
        <f t="shared" ref="E8:P8" si="5">E23+E36+E46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2"/>
        <v>0</v>
      </c>
      <c r="T8" s="208"/>
      <c r="U8" s="29">
        <f t="shared" si="3"/>
        <v>0</v>
      </c>
    </row>
    <row r="9" spans="1:21" ht="15.75" customHeight="1">
      <c r="A9" s="25"/>
      <c r="B9" s="322"/>
      <c r="C9" s="27" t="s">
        <v>55</v>
      </c>
      <c r="D9" s="10"/>
      <c r="E9" s="28">
        <f t="shared" ref="E9:P9" si="6">E24+E37</f>
        <v>695</v>
      </c>
      <c r="F9" s="28">
        <f t="shared" si="6"/>
        <v>545</v>
      </c>
      <c r="G9" s="28">
        <f t="shared" si="6"/>
        <v>631</v>
      </c>
      <c r="H9" s="28">
        <f t="shared" si="6"/>
        <v>758</v>
      </c>
      <c r="I9" s="28">
        <f t="shared" si="6"/>
        <v>770</v>
      </c>
      <c r="J9" s="28">
        <f t="shared" si="6"/>
        <v>421</v>
      </c>
      <c r="K9" s="28">
        <f t="shared" si="6"/>
        <v>437</v>
      </c>
      <c r="L9" s="28">
        <f t="shared" si="6"/>
        <v>533</v>
      </c>
      <c r="M9" s="28">
        <f t="shared" si="6"/>
        <v>521</v>
      </c>
      <c r="N9" s="28">
        <f t="shared" si="6"/>
        <v>647</v>
      </c>
      <c r="O9" s="28">
        <f t="shared" si="6"/>
        <v>811</v>
      </c>
      <c r="P9" s="28">
        <f t="shared" si="6"/>
        <v>1271</v>
      </c>
      <c r="Q9" s="29">
        <f t="shared" si="1"/>
        <v>8040</v>
      </c>
      <c r="R9" s="23"/>
      <c r="S9" s="29">
        <f t="shared" si="2"/>
        <v>13630</v>
      </c>
      <c r="T9" s="188">
        <f t="shared" ref="T9:T11" si="7">P9/S9-1</f>
        <v>-0.90674981658107112</v>
      </c>
      <c r="U9" s="29">
        <f t="shared" si="3"/>
        <v>1393</v>
      </c>
    </row>
    <row r="10" spans="1:21" ht="15.75" customHeight="1">
      <c r="A10" s="25"/>
      <c r="B10" s="303"/>
      <c r="C10" s="27" t="s">
        <v>112</v>
      </c>
      <c r="D10" s="10"/>
      <c r="E10" s="28">
        <f t="shared" ref="E10:P10" si="8">E25+E38</f>
        <v>4059</v>
      </c>
      <c r="F10" s="28">
        <f t="shared" si="8"/>
        <v>3783</v>
      </c>
      <c r="G10" s="28">
        <f t="shared" si="8"/>
        <v>4904</v>
      </c>
      <c r="H10" s="28">
        <f t="shared" si="8"/>
        <v>4414</v>
      </c>
      <c r="I10" s="28">
        <f t="shared" si="8"/>
        <v>4945</v>
      </c>
      <c r="J10" s="28">
        <f t="shared" si="8"/>
        <v>4909</v>
      </c>
      <c r="K10" s="28">
        <f t="shared" si="8"/>
        <v>5494</v>
      </c>
      <c r="L10" s="28">
        <f t="shared" si="8"/>
        <v>4948</v>
      </c>
      <c r="M10" s="28">
        <f t="shared" si="8"/>
        <v>4509</v>
      </c>
      <c r="N10" s="28">
        <f t="shared" si="8"/>
        <v>5352</v>
      </c>
      <c r="O10" s="28">
        <f t="shared" si="8"/>
        <v>5578</v>
      </c>
      <c r="P10" s="28">
        <f t="shared" si="8"/>
        <v>5859</v>
      </c>
      <c r="Q10" s="29">
        <f>SUM(E10:P10)</f>
        <v>58754</v>
      </c>
      <c r="R10" s="23"/>
      <c r="S10" s="29">
        <f t="shared" si="2"/>
        <v>71452</v>
      </c>
      <c r="T10" s="208">
        <f t="shared" si="7"/>
        <v>-0.91800089570620835</v>
      </c>
      <c r="U10" s="29">
        <f t="shared" si="3"/>
        <v>9453</v>
      </c>
    </row>
    <row r="11" spans="1:21" ht="15.75" customHeight="1">
      <c r="A11" s="25"/>
      <c r="B11" s="304" t="s">
        <v>36</v>
      </c>
      <c r="C11" s="32" t="s">
        <v>47</v>
      </c>
      <c r="D11" s="10"/>
      <c r="E11" s="33">
        <f t="shared" ref="E11:P11" si="9">E26+E39</f>
        <v>530</v>
      </c>
      <c r="F11" s="33">
        <f t="shared" si="9"/>
        <v>91</v>
      </c>
      <c r="G11" s="33">
        <f t="shared" si="9"/>
        <v>147</v>
      </c>
      <c r="H11" s="33">
        <f t="shared" si="9"/>
        <v>219</v>
      </c>
      <c r="I11" s="33">
        <f t="shared" si="9"/>
        <v>520</v>
      </c>
      <c r="J11" s="33">
        <f t="shared" si="9"/>
        <v>674</v>
      </c>
      <c r="K11" s="33">
        <f t="shared" si="9"/>
        <v>294</v>
      </c>
      <c r="L11" s="33">
        <f t="shared" si="9"/>
        <v>433</v>
      </c>
      <c r="M11" s="33">
        <f t="shared" si="9"/>
        <v>383</v>
      </c>
      <c r="N11" s="33">
        <f t="shared" si="9"/>
        <v>590</v>
      </c>
      <c r="O11" s="33">
        <f t="shared" si="9"/>
        <v>262</v>
      </c>
      <c r="P11" s="33">
        <f t="shared" si="9"/>
        <v>405</v>
      </c>
      <c r="Q11" s="34">
        <f t="shared" si="1"/>
        <v>4548</v>
      </c>
      <c r="R11" s="23"/>
      <c r="S11" s="23">
        <f t="shared" si="2"/>
        <v>30188</v>
      </c>
      <c r="T11" s="189">
        <f t="shared" si="7"/>
        <v>-0.98658407314164565</v>
      </c>
      <c r="U11" s="23">
        <f t="shared" si="3"/>
        <v>3656</v>
      </c>
    </row>
    <row r="12" spans="1:21" ht="15.75" customHeight="1">
      <c r="A12" s="25"/>
      <c r="B12" s="304"/>
      <c r="C12" s="32" t="s">
        <v>217</v>
      </c>
      <c r="D12" s="10"/>
      <c r="E12" s="33">
        <f>E27+E40</f>
        <v>2590</v>
      </c>
      <c r="F12" s="33">
        <f t="shared" ref="F12:P12" si="10">F27+F40</f>
        <v>2627</v>
      </c>
      <c r="G12" s="33">
        <f t="shared" si="10"/>
        <v>3232</v>
      </c>
      <c r="H12" s="33">
        <f t="shared" si="10"/>
        <v>3161</v>
      </c>
      <c r="I12" s="33">
        <f t="shared" si="10"/>
        <v>4094</v>
      </c>
      <c r="J12" s="33">
        <f t="shared" si="10"/>
        <v>4229</v>
      </c>
      <c r="K12" s="33">
        <f t="shared" si="10"/>
        <v>4403</v>
      </c>
      <c r="L12" s="33">
        <f t="shared" si="10"/>
        <v>3680</v>
      </c>
      <c r="M12" s="33">
        <f t="shared" si="10"/>
        <v>3089</v>
      </c>
      <c r="N12" s="33">
        <f t="shared" si="10"/>
        <v>4462</v>
      </c>
      <c r="O12" s="33">
        <f t="shared" si="10"/>
        <v>4541</v>
      </c>
      <c r="P12" s="33">
        <f t="shared" si="10"/>
        <v>4711</v>
      </c>
      <c r="Q12" s="34">
        <f t="shared" si="1"/>
        <v>44819</v>
      </c>
      <c r="R12" s="23"/>
      <c r="S12" s="23">
        <f t="shared" si="2"/>
        <v>0</v>
      </c>
      <c r="T12" s="189"/>
      <c r="U12" s="23"/>
    </row>
    <row r="13" spans="1:21" ht="15.75" customHeight="1">
      <c r="A13" s="25"/>
      <c r="B13" s="303" t="s">
        <v>37</v>
      </c>
      <c r="C13" s="27" t="s">
        <v>58</v>
      </c>
      <c r="D13" s="10"/>
      <c r="E13" s="28">
        <f>E28+E41</f>
        <v>392</v>
      </c>
      <c r="F13" s="28">
        <f t="shared" ref="F13:P13" si="11">F28+F41</f>
        <v>529</v>
      </c>
      <c r="G13" s="28">
        <f t="shared" si="11"/>
        <v>478</v>
      </c>
      <c r="H13" s="28">
        <f t="shared" si="11"/>
        <v>433</v>
      </c>
      <c r="I13" s="28">
        <f t="shared" si="11"/>
        <v>426</v>
      </c>
      <c r="J13" s="28">
        <f t="shared" si="11"/>
        <v>427</v>
      </c>
      <c r="K13" s="28">
        <f t="shared" si="11"/>
        <v>293</v>
      </c>
      <c r="L13" s="28">
        <f t="shared" si="11"/>
        <v>281</v>
      </c>
      <c r="M13" s="28">
        <f t="shared" si="11"/>
        <v>204</v>
      </c>
      <c r="N13" s="28">
        <f t="shared" si="11"/>
        <v>247</v>
      </c>
      <c r="O13" s="28">
        <f t="shared" si="11"/>
        <v>209</v>
      </c>
      <c r="P13" s="28">
        <f t="shared" si="11"/>
        <v>357</v>
      </c>
      <c r="Q13" s="29">
        <f t="shared" si="1"/>
        <v>4276</v>
      </c>
      <c r="R13" s="23"/>
      <c r="S13" s="29">
        <f t="shared" si="2"/>
        <v>6697</v>
      </c>
      <c r="T13" s="188">
        <f>P13/S13-1</f>
        <v>-0.94669254890249366</v>
      </c>
      <c r="U13" s="29">
        <f>U28+U41</f>
        <v>888</v>
      </c>
    </row>
    <row r="14" spans="1:21" ht="15.75" customHeight="1">
      <c r="A14" s="25"/>
      <c r="B14" s="304" t="s">
        <v>38</v>
      </c>
      <c r="C14" s="36" t="s">
        <v>116</v>
      </c>
      <c r="D14" s="10"/>
      <c r="E14" s="33">
        <f>E29+E42</f>
        <v>0</v>
      </c>
      <c r="F14" s="33">
        <f t="shared" ref="F14:P14" si="12">F29+F42</f>
        <v>0</v>
      </c>
      <c r="G14" s="33">
        <f t="shared" si="12"/>
        <v>0</v>
      </c>
      <c r="H14" s="33">
        <f t="shared" si="12"/>
        <v>0</v>
      </c>
      <c r="I14" s="33">
        <f t="shared" si="12"/>
        <v>0</v>
      </c>
      <c r="J14" s="33">
        <f t="shared" si="12"/>
        <v>0</v>
      </c>
      <c r="K14" s="33">
        <f t="shared" si="12"/>
        <v>0</v>
      </c>
      <c r="L14" s="33">
        <f t="shared" si="12"/>
        <v>0</v>
      </c>
      <c r="M14" s="33">
        <f t="shared" si="12"/>
        <v>0</v>
      </c>
      <c r="N14" s="33">
        <f t="shared" si="12"/>
        <v>0</v>
      </c>
      <c r="O14" s="33">
        <f t="shared" si="12"/>
        <v>0</v>
      </c>
      <c r="P14" s="33">
        <f t="shared" si="12"/>
        <v>0</v>
      </c>
      <c r="Q14" s="34">
        <f t="shared" si="1"/>
        <v>0</v>
      </c>
      <c r="R14" s="23"/>
      <c r="S14" s="23">
        <f t="shared" si="2"/>
        <v>518</v>
      </c>
      <c r="T14" s="189"/>
      <c r="U14" s="23">
        <f>U29+U42</f>
        <v>105</v>
      </c>
    </row>
    <row r="15" spans="1:21" ht="15.75" customHeight="1">
      <c r="A15" s="150"/>
      <c r="B15" s="323" t="s">
        <v>95</v>
      </c>
      <c r="C15" s="324"/>
      <c r="D15" s="10"/>
      <c r="E15" s="151">
        <f>E30+E43</f>
        <v>10205</v>
      </c>
      <c r="F15" s="151">
        <f t="shared" ref="F15:P15" si="13">F30+F43</f>
        <v>9090</v>
      </c>
      <c r="G15" s="151">
        <f t="shared" si="13"/>
        <v>11369</v>
      </c>
      <c r="H15" s="151">
        <f t="shared" si="13"/>
        <v>10930</v>
      </c>
      <c r="I15" s="151">
        <f t="shared" si="13"/>
        <v>12920</v>
      </c>
      <c r="J15" s="151">
        <f t="shared" si="13"/>
        <v>12434</v>
      </c>
      <c r="K15" s="151">
        <f t="shared" si="13"/>
        <v>12628</v>
      </c>
      <c r="L15" s="151">
        <f t="shared" si="13"/>
        <v>11349</v>
      </c>
      <c r="M15" s="151">
        <f t="shared" si="13"/>
        <v>10511</v>
      </c>
      <c r="N15" s="151">
        <f t="shared" si="13"/>
        <v>13352</v>
      </c>
      <c r="O15" s="151">
        <f t="shared" si="13"/>
        <v>13030</v>
      </c>
      <c r="P15" s="151">
        <f t="shared" si="13"/>
        <v>14177</v>
      </c>
      <c r="Q15" s="152">
        <f t="shared" si="1"/>
        <v>141995</v>
      </c>
      <c r="R15" s="23"/>
      <c r="S15" s="170">
        <f>SUM(S6:S14)</f>
        <v>143685</v>
      </c>
      <c r="T15" s="190">
        <f t="shared" ref="T15:T16" si="14">P15/S15-1</f>
        <v>-0.90133277655983579</v>
      </c>
      <c r="U15" s="170">
        <f>SUM(U6:U14)</f>
        <v>16705</v>
      </c>
    </row>
    <row r="16" spans="1:21" ht="15.75" customHeight="1">
      <c r="A16" s="39"/>
      <c r="B16" s="325" t="s">
        <v>81</v>
      </c>
      <c r="C16" s="326"/>
      <c r="D16" s="153"/>
      <c r="E16" s="193">
        <f t="shared" ref="E16:P16" si="15">E15+E47</f>
        <v>10205</v>
      </c>
      <c r="F16" s="193">
        <f t="shared" si="15"/>
        <v>9090</v>
      </c>
      <c r="G16" s="193">
        <f t="shared" si="15"/>
        <v>11369</v>
      </c>
      <c r="H16" s="193">
        <f t="shared" si="15"/>
        <v>10930</v>
      </c>
      <c r="I16" s="193">
        <f t="shared" si="15"/>
        <v>12938</v>
      </c>
      <c r="J16" s="193">
        <f t="shared" si="15"/>
        <v>12578</v>
      </c>
      <c r="K16" s="193">
        <f t="shared" si="15"/>
        <v>12916</v>
      </c>
      <c r="L16" s="193">
        <f t="shared" si="15"/>
        <v>11421</v>
      </c>
      <c r="M16" s="193">
        <f t="shared" si="15"/>
        <v>10799</v>
      </c>
      <c r="N16" s="193">
        <f t="shared" si="15"/>
        <v>13424</v>
      </c>
      <c r="O16" s="193">
        <f t="shared" si="15"/>
        <v>13174</v>
      </c>
      <c r="P16" s="193">
        <f t="shared" si="15"/>
        <v>14465</v>
      </c>
      <c r="Q16" s="194">
        <f>SUM(E16:P16)</f>
        <v>143309</v>
      </c>
      <c r="R16" s="195"/>
      <c r="S16" s="194">
        <f>S15+S47</f>
        <v>143685</v>
      </c>
      <c r="T16" s="196">
        <f t="shared" si="14"/>
        <v>-0.89932839196854231</v>
      </c>
      <c r="U16" s="194">
        <f>U15+U47</f>
        <v>16705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318" t="s">
        <v>39</v>
      </c>
      <c r="B19" s="319"/>
      <c r="C19" s="320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216</v>
      </c>
      <c r="T19" s="13" t="s">
        <v>29</v>
      </c>
      <c r="U19" s="13" t="s">
        <v>212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21" t="s">
        <v>32</v>
      </c>
      <c r="C21" s="20" t="s">
        <v>33</v>
      </c>
      <c r="D21" s="10"/>
      <c r="E21" s="21">
        <v>1351</v>
      </c>
      <c r="F21" s="21">
        <v>1127</v>
      </c>
      <c r="G21" s="21">
        <v>1541</v>
      </c>
      <c r="H21" s="21">
        <v>1359</v>
      </c>
      <c r="I21" s="21">
        <v>1426</v>
      </c>
      <c r="J21" s="21">
        <v>1464</v>
      </c>
      <c r="K21" s="21">
        <v>1580</v>
      </c>
      <c r="L21" s="21">
        <v>1328</v>
      </c>
      <c r="M21" s="21">
        <v>1239</v>
      </c>
      <c r="N21" s="21">
        <v>1573</v>
      </c>
      <c r="O21" s="21">
        <v>1423</v>
      </c>
      <c r="P21" s="21">
        <v>1263</v>
      </c>
      <c r="Q21" s="22">
        <f t="shared" ref="Q21:Q29" si="16">SUM(E21:P21)</f>
        <v>16674</v>
      </c>
      <c r="R21" s="23"/>
      <c r="S21" s="21">
        <v>16381</v>
      </c>
      <c r="T21" s="180">
        <f t="shared" ref="T21:T26" si="17">P21/S21-1</f>
        <v>-0.92289847994627927</v>
      </c>
      <c r="U21" s="22">
        <v>744</v>
      </c>
    </row>
    <row r="22" spans="1:21" ht="15.75" hidden="1" customHeight="1">
      <c r="A22" s="25"/>
      <c r="B22" s="322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6"/>
        <v>0</v>
      </c>
      <c r="R22" s="23"/>
      <c r="S22" s="28">
        <v>0</v>
      </c>
      <c r="T22" s="198" t="e">
        <f t="shared" si="17"/>
        <v>#DIV/0!</v>
      </c>
      <c r="U22" s="29"/>
    </row>
    <row r="23" spans="1:21" ht="15.75" hidden="1" customHeight="1">
      <c r="A23" s="25"/>
      <c r="B23" s="322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8">
        <v>0</v>
      </c>
      <c r="T23" s="198" t="e">
        <f t="shared" si="17"/>
        <v>#DIV/0!</v>
      </c>
      <c r="U23" s="29"/>
    </row>
    <row r="24" spans="1:21" ht="15.75" customHeight="1">
      <c r="A24" s="25"/>
      <c r="B24" s="322"/>
      <c r="C24" s="27" t="s">
        <v>54</v>
      </c>
      <c r="D24" s="10"/>
      <c r="E24" s="28">
        <v>367</v>
      </c>
      <c r="F24" s="28">
        <v>288</v>
      </c>
      <c r="G24" s="28">
        <v>288</v>
      </c>
      <c r="H24" s="28">
        <v>235</v>
      </c>
      <c r="I24" s="28">
        <v>331</v>
      </c>
      <c r="J24" s="28">
        <v>286</v>
      </c>
      <c r="K24" s="28">
        <v>325</v>
      </c>
      <c r="L24" s="28">
        <v>298</v>
      </c>
      <c r="M24" s="28">
        <v>242</v>
      </c>
      <c r="N24" s="28">
        <v>267</v>
      </c>
      <c r="O24" s="28">
        <v>350</v>
      </c>
      <c r="P24" s="28">
        <v>333</v>
      </c>
      <c r="Q24" s="29">
        <f t="shared" si="16"/>
        <v>3610</v>
      </c>
      <c r="R24" s="23"/>
      <c r="S24" s="28">
        <v>7841</v>
      </c>
      <c r="T24" s="181">
        <f t="shared" si="17"/>
        <v>-0.95753092717765587</v>
      </c>
      <c r="U24" s="29">
        <v>981</v>
      </c>
    </row>
    <row r="25" spans="1:21" ht="15.75" customHeight="1">
      <c r="A25" s="25"/>
      <c r="B25" s="303"/>
      <c r="C25" s="27" t="s">
        <v>111</v>
      </c>
      <c r="D25" s="10"/>
      <c r="E25" s="28">
        <v>3117</v>
      </c>
      <c r="F25" s="28">
        <v>2756</v>
      </c>
      <c r="G25" s="28">
        <v>4121</v>
      </c>
      <c r="H25" s="28">
        <v>3341</v>
      </c>
      <c r="I25" s="28">
        <v>3660</v>
      </c>
      <c r="J25" s="28">
        <v>3695</v>
      </c>
      <c r="K25" s="28">
        <v>3634</v>
      </c>
      <c r="L25" s="28">
        <v>3771</v>
      </c>
      <c r="M25" s="28">
        <v>3071</v>
      </c>
      <c r="N25" s="28">
        <v>3910</v>
      </c>
      <c r="O25" s="28">
        <v>4254</v>
      </c>
      <c r="P25" s="28">
        <v>4567</v>
      </c>
      <c r="Q25" s="29">
        <f t="shared" si="16"/>
        <v>43897</v>
      </c>
      <c r="R25" s="23"/>
      <c r="S25" s="28">
        <v>55280</v>
      </c>
      <c r="T25" s="208">
        <f t="shared" si="17"/>
        <v>-0.91738422575976841</v>
      </c>
      <c r="U25" s="29">
        <v>5613</v>
      </c>
    </row>
    <row r="26" spans="1:21" ht="15.75" customHeight="1">
      <c r="A26" s="25"/>
      <c r="B26" s="304" t="s">
        <v>36</v>
      </c>
      <c r="C26" s="32" t="s">
        <v>218</v>
      </c>
      <c r="D26" s="10"/>
      <c r="E26" s="33">
        <v>32</v>
      </c>
      <c r="F26" s="33">
        <v>13</v>
      </c>
      <c r="G26" s="33">
        <v>5</v>
      </c>
      <c r="H26" s="33">
        <v>0</v>
      </c>
      <c r="I26" s="33"/>
      <c r="J26" s="33"/>
      <c r="K26" s="33">
        <v>13</v>
      </c>
      <c r="L26" s="33">
        <v>47</v>
      </c>
      <c r="M26" s="33">
        <v>121</v>
      </c>
      <c r="N26" s="33">
        <v>69</v>
      </c>
      <c r="O26" s="33">
        <v>4</v>
      </c>
      <c r="P26" s="33"/>
      <c r="Q26" s="34">
        <f t="shared" si="16"/>
        <v>304</v>
      </c>
      <c r="R26" s="23"/>
      <c r="S26" s="33">
        <v>22912</v>
      </c>
      <c r="T26" s="182">
        <f t="shared" si="17"/>
        <v>-1</v>
      </c>
      <c r="U26" s="34">
        <v>2709</v>
      </c>
    </row>
    <row r="27" spans="1:21" ht="15.75" customHeight="1">
      <c r="A27" s="25"/>
      <c r="B27" s="304"/>
      <c r="C27" s="32" t="s">
        <v>217</v>
      </c>
      <c r="D27" s="10"/>
      <c r="E27" s="33">
        <v>2585</v>
      </c>
      <c r="F27" s="33">
        <v>2627</v>
      </c>
      <c r="G27" s="33">
        <v>3002</v>
      </c>
      <c r="H27" s="33">
        <v>2949</v>
      </c>
      <c r="I27" s="33">
        <v>3944</v>
      </c>
      <c r="J27" s="33">
        <v>4008</v>
      </c>
      <c r="K27" s="33">
        <v>4012</v>
      </c>
      <c r="L27" s="33">
        <v>3365</v>
      </c>
      <c r="M27" s="33">
        <v>2836</v>
      </c>
      <c r="N27" s="33">
        <v>4030</v>
      </c>
      <c r="O27" s="33">
        <v>4102</v>
      </c>
      <c r="P27" s="33">
        <v>4257</v>
      </c>
      <c r="Q27" s="34">
        <f t="shared" si="16"/>
        <v>41717</v>
      </c>
      <c r="R27" s="23"/>
      <c r="S27" s="33"/>
      <c r="T27" s="182"/>
      <c r="U27" s="34"/>
    </row>
    <row r="28" spans="1:21" ht="15.75" customHeight="1">
      <c r="A28" s="25"/>
      <c r="B28" s="303" t="s">
        <v>37</v>
      </c>
      <c r="C28" s="27" t="s">
        <v>57</v>
      </c>
      <c r="D28" s="10"/>
      <c r="E28" s="28">
        <v>223</v>
      </c>
      <c r="F28" s="28">
        <v>259</v>
      </c>
      <c r="G28" s="28">
        <v>286</v>
      </c>
      <c r="H28" s="28">
        <v>240</v>
      </c>
      <c r="I28" s="28">
        <v>348</v>
      </c>
      <c r="J28" s="28">
        <v>231</v>
      </c>
      <c r="K28" s="28">
        <v>259</v>
      </c>
      <c r="L28" s="28">
        <v>246</v>
      </c>
      <c r="M28" s="28">
        <v>180</v>
      </c>
      <c r="N28" s="28">
        <v>233</v>
      </c>
      <c r="O28" s="28">
        <v>197</v>
      </c>
      <c r="P28" s="28">
        <v>236</v>
      </c>
      <c r="Q28" s="29">
        <f t="shared" si="16"/>
        <v>2938</v>
      </c>
      <c r="R28" s="23"/>
      <c r="S28" s="28">
        <v>3746</v>
      </c>
      <c r="T28" s="181">
        <f>P28/S28-1</f>
        <v>-0.93699946609717033</v>
      </c>
      <c r="U28" s="29">
        <v>553</v>
      </c>
    </row>
    <row r="29" spans="1:21" ht="15.75" customHeight="1">
      <c r="A29" s="25"/>
      <c r="B29" s="304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16"/>
        <v>0</v>
      </c>
      <c r="R29" s="23"/>
      <c r="S29" s="33">
        <v>517</v>
      </c>
      <c r="T29" s="182"/>
      <c r="U29" s="34">
        <v>100</v>
      </c>
    </row>
    <row r="30" spans="1:21" ht="15.75" customHeight="1">
      <c r="A30" s="39"/>
      <c r="B30" s="310" t="s">
        <v>82</v>
      </c>
      <c r="C30" s="311"/>
      <c r="D30" s="42"/>
      <c r="E30" s="43">
        <f t="shared" ref="E30:P30" si="18">SUM(E21:E29)</f>
        <v>7675</v>
      </c>
      <c r="F30" s="43">
        <f t="shared" si="18"/>
        <v>7070</v>
      </c>
      <c r="G30" s="43">
        <f t="shared" si="18"/>
        <v>9243</v>
      </c>
      <c r="H30" s="43">
        <f t="shared" si="18"/>
        <v>8124</v>
      </c>
      <c r="I30" s="43">
        <f t="shared" si="18"/>
        <v>9709</v>
      </c>
      <c r="J30" s="43">
        <f t="shared" si="18"/>
        <v>9684</v>
      </c>
      <c r="K30" s="43">
        <f t="shared" si="18"/>
        <v>9823</v>
      </c>
      <c r="L30" s="43">
        <f t="shared" si="18"/>
        <v>9055</v>
      </c>
      <c r="M30" s="43">
        <f t="shared" si="18"/>
        <v>7689</v>
      </c>
      <c r="N30" s="43">
        <f t="shared" si="18"/>
        <v>10082</v>
      </c>
      <c r="O30" s="43">
        <f t="shared" si="18"/>
        <v>10330</v>
      </c>
      <c r="P30" s="43">
        <f t="shared" si="18"/>
        <v>10656</v>
      </c>
      <c r="Q30" s="44">
        <f>SUM(E30:P30)</f>
        <v>109140</v>
      </c>
      <c r="R30" s="45"/>
      <c r="S30" s="43">
        <f t="shared" ref="S30" si="19">SUM(S21:S29)</f>
        <v>106677</v>
      </c>
      <c r="T30" s="183">
        <f>P30/S30-1</f>
        <v>-0.90010967687505272</v>
      </c>
      <c r="U30" s="44">
        <f t="shared" ref="U30" si="20">SUM(U21:U29)</f>
        <v>10700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318" t="s">
        <v>45</v>
      </c>
      <c r="B32" s="319"/>
      <c r="C32" s="320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216</v>
      </c>
      <c r="T32" s="13" t="s">
        <v>29</v>
      </c>
      <c r="U32" s="13" t="s">
        <v>212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321" t="s">
        <v>32</v>
      </c>
      <c r="C34" s="20" t="s">
        <v>33</v>
      </c>
      <c r="D34" s="10"/>
      <c r="E34" s="21">
        <v>588</v>
      </c>
      <c r="F34" s="21">
        <v>388</v>
      </c>
      <c r="G34" s="21">
        <v>436</v>
      </c>
      <c r="H34" s="21">
        <v>586</v>
      </c>
      <c r="I34" s="21">
        <v>739</v>
      </c>
      <c r="J34" s="21">
        <v>310</v>
      </c>
      <c r="K34" s="21">
        <v>127</v>
      </c>
      <c r="L34" s="21">
        <v>146</v>
      </c>
      <c r="M34" s="21">
        <v>566</v>
      </c>
      <c r="N34" s="21">
        <v>481</v>
      </c>
      <c r="O34" s="21">
        <v>206</v>
      </c>
      <c r="P34" s="21">
        <v>311</v>
      </c>
      <c r="Q34" s="22">
        <f t="shared" ref="Q34:Q42" si="21">SUM(E34:P34)</f>
        <v>4884</v>
      </c>
      <c r="R34" s="23"/>
      <c r="S34" s="21">
        <v>4819</v>
      </c>
      <c r="T34" s="180">
        <f>P34/S34-1</f>
        <v>-0.9354637891678772</v>
      </c>
      <c r="U34" s="22">
        <v>466</v>
      </c>
    </row>
    <row r="35" spans="1:21" ht="15.75" customHeight="1">
      <c r="A35" s="25"/>
      <c r="B35" s="322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21"/>
        <v>0</v>
      </c>
      <c r="R35" s="23"/>
      <c r="S35" s="28">
        <v>0</v>
      </c>
      <c r="T35" s="181"/>
      <c r="U35" s="29"/>
    </row>
    <row r="36" spans="1:21" ht="15.75" customHeight="1">
      <c r="A36" s="25"/>
      <c r="B36" s="322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21"/>
        <v>0</v>
      </c>
      <c r="R36" s="23"/>
      <c r="S36" s="28">
        <v>0</v>
      </c>
      <c r="T36" s="208"/>
      <c r="U36" s="29"/>
    </row>
    <row r="37" spans="1:21" ht="15.75" customHeight="1">
      <c r="A37" s="25"/>
      <c r="B37" s="322"/>
      <c r="C37" s="27" t="s">
        <v>54</v>
      </c>
      <c r="D37" s="10"/>
      <c r="E37" s="28">
        <v>328</v>
      </c>
      <c r="F37" s="28">
        <v>257</v>
      </c>
      <c r="G37" s="28">
        <v>343</v>
      </c>
      <c r="H37" s="28">
        <v>523</v>
      </c>
      <c r="I37" s="28">
        <v>439</v>
      </c>
      <c r="J37" s="28">
        <v>135</v>
      </c>
      <c r="K37" s="28">
        <v>112</v>
      </c>
      <c r="L37" s="28">
        <v>235</v>
      </c>
      <c r="M37" s="28">
        <v>279</v>
      </c>
      <c r="N37" s="28">
        <v>380</v>
      </c>
      <c r="O37" s="28">
        <v>461</v>
      </c>
      <c r="P37" s="28">
        <v>938</v>
      </c>
      <c r="Q37" s="29">
        <f t="shared" si="21"/>
        <v>4430</v>
      </c>
      <c r="R37" s="23"/>
      <c r="S37" s="28">
        <v>5789</v>
      </c>
      <c r="T37" s="181">
        <f t="shared" ref="T37:T39" si="22">P37/S37-1</f>
        <v>-0.83796856106408701</v>
      </c>
      <c r="U37" s="29">
        <v>412</v>
      </c>
    </row>
    <row r="38" spans="1:21" ht="15.75" customHeight="1">
      <c r="A38" s="25"/>
      <c r="B38" s="303"/>
      <c r="C38" s="27" t="s">
        <v>111</v>
      </c>
      <c r="D38" s="10"/>
      <c r="E38" s="28">
        <v>942</v>
      </c>
      <c r="F38" s="28">
        <v>1027</v>
      </c>
      <c r="G38" s="28">
        <v>783</v>
      </c>
      <c r="H38" s="28">
        <v>1073</v>
      </c>
      <c r="I38" s="28">
        <v>1285</v>
      </c>
      <c r="J38" s="28">
        <v>1214</v>
      </c>
      <c r="K38" s="28">
        <v>1860</v>
      </c>
      <c r="L38" s="28">
        <v>1177</v>
      </c>
      <c r="M38" s="28">
        <v>1438</v>
      </c>
      <c r="N38" s="28">
        <v>1442</v>
      </c>
      <c r="O38" s="28">
        <v>1324</v>
      </c>
      <c r="P38" s="28">
        <v>1292</v>
      </c>
      <c r="Q38" s="29">
        <f t="shared" si="21"/>
        <v>14857</v>
      </c>
      <c r="R38" s="23"/>
      <c r="S38" s="28">
        <v>16172</v>
      </c>
      <c r="T38" s="208">
        <f t="shared" si="22"/>
        <v>-0.92010883007667577</v>
      </c>
      <c r="U38" s="29">
        <v>3840</v>
      </c>
    </row>
    <row r="39" spans="1:21" ht="15.75" customHeight="1">
      <c r="A39" s="25"/>
      <c r="B39" s="304" t="s">
        <v>36</v>
      </c>
      <c r="C39" s="32" t="s">
        <v>48</v>
      </c>
      <c r="D39" s="10"/>
      <c r="E39" s="33">
        <v>498</v>
      </c>
      <c r="F39" s="33">
        <v>78</v>
      </c>
      <c r="G39" s="33">
        <v>142</v>
      </c>
      <c r="H39" s="33">
        <v>219</v>
      </c>
      <c r="I39" s="33">
        <v>520</v>
      </c>
      <c r="J39" s="33">
        <v>674</v>
      </c>
      <c r="K39" s="33">
        <v>281</v>
      </c>
      <c r="L39" s="33">
        <v>386</v>
      </c>
      <c r="M39" s="33">
        <v>262</v>
      </c>
      <c r="N39" s="33">
        <v>521</v>
      </c>
      <c r="O39" s="33">
        <v>258</v>
      </c>
      <c r="P39" s="33">
        <v>405</v>
      </c>
      <c r="Q39" s="34">
        <f t="shared" si="21"/>
        <v>4244</v>
      </c>
      <c r="R39" s="23"/>
      <c r="S39" s="33">
        <v>7276</v>
      </c>
      <c r="T39" s="182">
        <f t="shared" si="22"/>
        <v>-0.94433754810335346</v>
      </c>
      <c r="U39" s="34">
        <v>947</v>
      </c>
    </row>
    <row r="40" spans="1:21" ht="15.75" customHeight="1">
      <c r="A40" s="25"/>
      <c r="B40" s="304"/>
      <c r="C40" s="32" t="s">
        <v>217</v>
      </c>
      <c r="D40" s="10"/>
      <c r="E40" s="33">
        <v>5</v>
      </c>
      <c r="F40" s="33">
        <v>0</v>
      </c>
      <c r="G40" s="33">
        <v>230</v>
      </c>
      <c r="H40" s="33">
        <v>212</v>
      </c>
      <c r="I40" s="33">
        <v>150</v>
      </c>
      <c r="J40" s="33">
        <v>221</v>
      </c>
      <c r="K40" s="33">
        <v>391</v>
      </c>
      <c r="L40" s="33">
        <v>315</v>
      </c>
      <c r="M40" s="33">
        <v>253</v>
      </c>
      <c r="N40" s="33">
        <v>432</v>
      </c>
      <c r="O40" s="33">
        <v>439</v>
      </c>
      <c r="P40" s="33">
        <v>454</v>
      </c>
      <c r="Q40" s="34">
        <f t="shared" si="21"/>
        <v>3102</v>
      </c>
      <c r="R40" s="23"/>
      <c r="S40" s="33"/>
      <c r="T40" s="182"/>
      <c r="U40" s="34"/>
    </row>
    <row r="41" spans="1:21" ht="15.75" customHeight="1">
      <c r="A41" s="25"/>
      <c r="B41" s="303" t="s">
        <v>37</v>
      </c>
      <c r="C41" s="27" t="s">
        <v>57</v>
      </c>
      <c r="D41" s="10"/>
      <c r="E41" s="28">
        <v>169</v>
      </c>
      <c r="F41" s="28">
        <v>270</v>
      </c>
      <c r="G41" s="28">
        <v>192</v>
      </c>
      <c r="H41" s="28">
        <v>193</v>
      </c>
      <c r="I41" s="28">
        <v>78</v>
      </c>
      <c r="J41" s="28">
        <v>196</v>
      </c>
      <c r="K41" s="28">
        <v>34</v>
      </c>
      <c r="L41" s="28">
        <v>35</v>
      </c>
      <c r="M41" s="28">
        <v>24</v>
      </c>
      <c r="N41" s="28">
        <v>14</v>
      </c>
      <c r="O41" s="28">
        <v>12</v>
      </c>
      <c r="P41" s="28">
        <v>121</v>
      </c>
      <c r="Q41" s="29">
        <f t="shared" si="21"/>
        <v>1338</v>
      </c>
      <c r="R41" s="23"/>
      <c r="S41" s="28">
        <v>2951</v>
      </c>
      <c r="T41" s="181">
        <f>P41/S41-1</f>
        <v>-0.95899695018637754</v>
      </c>
      <c r="U41" s="29">
        <v>335</v>
      </c>
    </row>
    <row r="42" spans="1:21" ht="15.75" customHeight="1">
      <c r="A42" s="25"/>
      <c r="B42" s="304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21"/>
        <v>0</v>
      </c>
      <c r="R42" s="23"/>
      <c r="S42" s="33">
        <v>1</v>
      </c>
      <c r="T42" s="300"/>
      <c r="U42" s="34">
        <v>5</v>
      </c>
    </row>
    <row r="43" spans="1:21" ht="15.75" customHeight="1">
      <c r="A43" s="39"/>
      <c r="B43" s="310" t="s">
        <v>98</v>
      </c>
      <c r="C43" s="311"/>
      <c r="D43" s="42"/>
      <c r="E43" s="43">
        <f>SUM(E34:E42)</f>
        <v>2530</v>
      </c>
      <c r="F43" s="43">
        <f t="shared" ref="F43:P43" si="23">SUM(F34:F42)</f>
        <v>2020</v>
      </c>
      <c r="G43" s="43">
        <f t="shared" si="23"/>
        <v>2126</v>
      </c>
      <c r="H43" s="43">
        <f t="shared" si="23"/>
        <v>2806</v>
      </c>
      <c r="I43" s="43">
        <f t="shared" si="23"/>
        <v>3211</v>
      </c>
      <c r="J43" s="43">
        <f t="shared" si="23"/>
        <v>2750</v>
      </c>
      <c r="K43" s="43">
        <f t="shared" si="23"/>
        <v>2805</v>
      </c>
      <c r="L43" s="43">
        <f t="shared" si="23"/>
        <v>2294</v>
      </c>
      <c r="M43" s="43">
        <f t="shared" si="23"/>
        <v>2822</v>
      </c>
      <c r="N43" s="43">
        <f t="shared" si="23"/>
        <v>3270</v>
      </c>
      <c r="O43" s="43">
        <f t="shared" si="23"/>
        <v>2700</v>
      </c>
      <c r="P43" s="43">
        <f t="shared" si="23"/>
        <v>3521</v>
      </c>
      <c r="Q43" s="44">
        <f>SUM(E43:P43)</f>
        <v>32855</v>
      </c>
      <c r="R43" s="45"/>
      <c r="S43" s="43">
        <f t="shared" ref="S43" si="24">SUM(S34:S42)</f>
        <v>37008</v>
      </c>
      <c r="T43" s="183">
        <f>P43/S43-1</f>
        <v>-0.90485840899265024</v>
      </c>
      <c r="U43" s="44">
        <f t="shared" ref="U43" si="25">SUM(U34:U42)</f>
        <v>6005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/>
      <c r="U44" s="34"/>
    </row>
    <row r="45" spans="1:21" ht="15.75" customHeight="1">
      <c r="A45" s="199" t="s">
        <v>46</v>
      </c>
      <c r="B45" s="327" t="s">
        <v>32</v>
      </c>
      <c r="C45" s="62" t="s">
        <v>33</v>
      </c>
      <c r="D45" s="17"/>
      <c r="E45" s="64"/>
      <c r="F45" s="65"/>
      <c r="G45" s="65"/>
      <c r="H45" s="65"/>
      <c r="I45" s="65">
        <v>18</v>
      </c>
      <c r="J45" s="65">
        <v>144</v>
      </c>
      <c r="K45" s="65">
        <v>288</v>
      </c>
      <c r="L45" s="172">
        <v>72</v>
      </c>
      <c r="M45" s="172">
        <v>288</v>
      </c>
      <c r="N45" s="65">
        <v>72</v>
      </c>
      <c r="O45" s="65">
        <v>144</v>
      </c>
      <c r="P45" s="65">
        <v>288</v>
      </c>
      <c r="Q45" s="65">
        <f>SUM(E45:P45)</f>
        <v>1314</v>
      </c>
      <c r="R45" s="23"/>
      <c r="S45" s="65"/>
      <c r="T45" s="184"/>
      <c r="U45" s="65"/>
    </row>
    <row r="46" spans="1:21" ht="15.75" customHeight="1">
      <c r="A46" s="204"/>
      <c r="B46" s="328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/>
      <c r="U46" s="23"/>
    </row>
    <row r="47" spans="1:21" ht="15.75" customHeight="1">
      <c r="A47" s="150"/>
      <c r="B47" s="323" t="s">
        <v>96</v>
      </c>
      <c r="C47" s="324"/>
      <c r="D47" s="42"/>
      <c r="E47" s="43">
        <f>E46+E45</f>
        <v>0</v>
      </c>
      <c r="F47" s="43">
        <f t="shared" ref="F47:Q47" si="26">F46+F45</f>
        <v>0</v>
      </c>
      <c r="G47" s="43">
        <f t="shared" si="26"/>
        <v>0</v>
      </c>
      <c r="H47" s="43">
        <f t="shared" si="26"/>
        <v>0</v>
      </c>
      <c r="I47" s="43">
        <f t="shared" si="26"/>
        <v>18</v>
      </c>
      <c r="J47" s="43">
        <f t="shared" si="26"/>
        <v>144</v>
      </c>
      <c r="K47" s="43">
        <f t="shared" si="26"/>
        <v>288</v>
      </c>
      <c r="L47" s="43">
        <f t="shared" si="26"/>
        <v>72</v>
      </c>
      <c r="M47" s="43">
        <f t="shared" si="26"/>
        <v>288</v>
      </c>
      <c r="N47" s="43">
        <f t="shared" si="26"/>
        <v>72</v>
      </c>
      <c r="O47" s="43">
        <f t="shared" si="26"/>
        <v>144</v>
      </c>
      <c r="P47" s="43">
        <f t="shared" si="26"/>
        <v>288</v>
      </c>
      <c r="Q47" s="44">
        <f t="shared" si="26"/>
        <v>1314</v>
      </c>
      <c r="R47" s="45"/>
      <c r="S47" s="43">
        <f t="shared" ref="S47" si="27">S46+S45</f>
        <v>0</v>
      </c>
      <c r="T47" s="183"/>
      <c r="U47" s="44">
        <f t="shared" ref="U47" si="28">U46+U45</f>
        <v>0</v>
      </c>
    </row>
    <row r="48" spans="1:21" ht="15.75" customHeight="1">
      <c r="A48" s="334" t="s">
        <v>97</v>
      </c>
      <c r="B48" s="335"/>
      <c r="C48" s="336"/>
      <c r="D48" s="42"/>
      <c r="E48" s="69">
        <f>E47+E43</f>
        <v>2530</v>
      </c>
      <c r="F48" s="69">
        <f t="shared" ref="F48:Q48" si="29">F47+F43</f>
        <v>2020</v>
      </c>
      <c r="G48" s="69">
        <f t="shared" si="29"/>
        <v>2126</v>
      </c>
      <c r="H48" s="69">
        <f t="shared" si="29"/>
        <v>2806</v>
      </c>
      <c r="I48" s="69">
        <f t="shared" si="29"/>
        <v>3229</v>
      </c>
      <c r="J48" s="69">
        <f t="shared" si="29"/>
        <v>2894</v>
      </c>
      <c r="K48" s="69">
        <f t="shared" si="29"/>
        <v>3093</v>
      </c>
      <c r="L48" s="69">
        <f t="shared" si="29"/>
        <v>2366</v>
      </c>
      <c r="M48" s="69">
        <f t="shared" si="29"/>
        <v>3110</v>
      </c>
      <c r="N48" s="69">
        <f t="shared" si="29"/>
        <v>3342</v>
      </c>
      <c r="O48" s="69">
        <f t="shared" si="29"/>
        <v>2844</v>
      </c>
      <c r="P48" s="69">
        <f t="shared" si="29"/>
        <v>3809</v>
      </c>
      <c r="Q48" s="70">
        <f t="shared" si="29"/>
        <v>34169</v>
      </c>
      <c r="R48" s="45"/>
      <c r="S48" s="69">
        <f t="shared" ref="S48" si="30">S47+S43</f>
        <v>37008</v>
      </c>
      <c r="T48" s="185">
        <f>P48/S48-1</f>
        <v>-0.8970763078253351</v>
      </c>
      <c r="U48" s="70">
        <f t="shared" ref="U48" si="31">U47+U43</f>
        <v>6005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332" t="s">
        <v>206</v>
      </c>
      <c r="B50" s="333"/>
      <c r="C50" s="289" t="s">
        <v>208</v>
      </c>
      <c r="E50" s="292">
        <v>950</v>
      </c>
      <c r="F50" s="291">
        <v>864</v>
      </c>
      <c r="G50" s="293">
        <v>1121</v>
      </c>
      <c r="H50" s="293">
        <v>1077</v>
      </c>
      <c r="I50" s="293">
        <v>1166</v>
      </c>
      <c r="J50" s="293">
        <v>1182</v>
      </c>
      <c r="K50" s="293">
        <v>1187</v>
      </c>
      <c r="L50" s="293">
        <v>1267</v>
      </c>
      <c r="M50" s="294">
        <v>910</v>
      </c>
      <c r="N50" s="294">
        <v>1169</v>
      </c>
      <c r="O50" s="294">
        <v>1205</v>
      </c>
      <c r="P50" s="294">
        <v>1456</v>
      </c>
      <c r="Q50" s="294">
        <f>SUM(E50:P50)</f>
        <v>13554</v>
      </c>
    </row>
    <row r="51" spans="1:22">
      <c r="A51" s="285"/>
      <c r="B51" s="299" t="s">
        <v>210</v>
      </c>
      <c r="C51" s="290" t="s">
        <v>207</v>
      </c>
      <c r="E51" s="295">
        <v>185</v>
      </c>
      <c r="F51" s="296">
        <v>231</v>
      </c>
      <c r="G51" s="296">
        <v>250</v>
      </c>
      <c r="H51" s="296">
        <v>371</v>
      </c>
      <c r="I51" s="296">
        <v>552</v>
      </c>
      <c r="J51" s="296">
        <v>475</v>
      </c>
      <c r="K51" s="296">
        <v>453</v>
      </c>
      <c r="L51" s="296">
        <v>507</v>
      </c>
      <c r="M51" s="297">
        <v>553</v>
      </c>
      <c r="N51" s="297">
        <v>482</v>
      </c>
      <c r="O51" s="297">
        <v>264</v>
      </c>
      <c r="P51" s="297">
        <v>241</v>
      </c>
      <c r="Q51" s="297">
        <f>SUM(E51:P51)</f>
        <v>4564</v>
      </c>
    </row>
    <row r="52" spans="1:22">
      <c r="A52" s="286"/>
      <c r="B52" s="287"/>
      <c r="C52" s="288" t="s">
        <v>209</v>
      </c>
      <c r="E52" s="295">
        <f t="shared" ref="E52:F52" si="32">SUM(E50:E51)</f>
        <v>1135</v>
      </c>
      <c r="F52" s="295">
        <f t="shared" si="32"/>
        <v>1095</v>
      </c>
      <c r="G52" s="295">
        <f>SUM(G50:G51)</f>
        <v>1371</v>
      </c>
      <c r="H52" s="295">
        <f t="shared" ref="H52:Q52" si="33">SUM(H50:H51)</f>
        <v>1448</v>
      </c>
      <c r="I52" s="295">
        <f t="shared" si="33"/>
        <v>1718</v>
      </c>
      <c r="J52" s="295">
        <f t="shared" si="33"/>
        <v>1657</v>
      </c>
      <c r="K52" s="295">
        <f t="shared" si="33"/>
        <v>1640</v>
      </c>
      <c r="L52" s="295">
        <f t="shared" si="33"/>
        <v>1774</v>
      </c>
      <c r="M52" s="295">
        <f t="shared" si="33"/>
        <v>1463</v>
      </c>
      <c r="N52" s="295">
        <f t="shared" si="33"/>
        <v>1651</v>
      </c>
      <c r="O52" s="295">
        <f t="shared" si="33"/>
        <v>1469</v>
      </c>
      <c r="P52" s="295">
        <f t="shared" si="33"/>
        <v>1697</v>
      </c>
      <c r="Q52" s="297">
        <f t="shared" si="33"/>
        <v>18118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0"/>
      <c r="H54" s="210"/>
      <c r="I54" s="210"/>
      <c r="J54" s="21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0"/>
      <c r="I55" s="210"/>
      <c r="J55" s="200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0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1"/>
      <c r="H57" s="211"/>
      <c r="I57" s="211"/>
      <c r="J57" s="20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1"/>
      <c r="I58" s="211"/>
      <c r="J58" s="211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>
      <c r="F66" s="210"/>
      <c r="G66" s="210"/>
      <c r="H66" s="210"/>
      <c r="I66" s="210"/>
      <c r="J66" s="210"/>
      <c r="K66" s="210"/>
      <c r="L66" s="210"/>
    </row>
    <row r="233" spans="3:4">
      <c r="C233" s="73"/>
      <c r="D233" s="73"/>
    </row>
    <row r="237" spans="3:4">
      <c r="C237" s="73"/>
      <c r="D237" s="73"/>
    </row>
  </sheetData>
  <mergeCells count="16">
    <mergeCell ref="B45:B46"/>
    <mergeCell ref="B47:C47"/>
    <mergeCell ref="A48:C48"/>
    <mergeCell ref="A50:B50"/>
    <mergeCell ref="A19:C19"/>
    <mergeCell ref="B21:B24"/>
    <mergeCell ref="B30:C30"/>
    <mergeCell ref="A32:C32"/>
    <mergeCell ref="B34:B37"/>
    <mergeCell ref="B43:C43"/>
    <mergeCell ref="B16:C16"/>
    <mergeCell ref="E3:Q3"/>
    <mergeCell ref="S3:U3"/>
    <mergeCell ref="A4:C4"/>
    <mergeCell ref="B6:B9"/>
    <mergeCell ref="B15:C15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showGridLines="0" zoomScale="80" zoomScaleNormal="80" workbookViewId="0">
      <pane xSplit="4" topLeftCell="E1" activePane="topRight" state="frozen"/>
      <selection pane="topRight" activeCell="N36" sqref="N36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2" t="s">
        <v>214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9"/>
      <c r="S3" s="315" t="s">
        <v>102</v>
      </c>
      <c r="T3" s="316"/>
      <c r="U3" s="317"/>
    </row>
    <row r="4" spans="1:21" ht="16.5">
      <c r="A4" s="318" t="s">
        <v>16</v>
      </c>
      <c r="B4" s="319"/>
      <c r="C4" s="32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212</v>
      </c>
      <c r="T4" s="13" t="s">
        <v>29</v>
      </c>
      <c r="U4" s="13" t="s">
        <v>202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1" t="s">
        <v>32</v>
      </c>
      <c r="C6" s="20" t="s">
        <v>33</v>
      </c>
      <c r="D6" s="10">
        <f>D20+D32</f>
        <v>0</v>
      </c>
      <c r="E6" s="21">
        <f t="shared" ref="E6:P6" si="0">E20+E32+E42</f>
        <v>413</v>
      </c>
      <c r="F6" s="21">
        <f t="shared" si="0"/>
        <v>582</v>
      </c>
      <c r="G6" s="21">
        <f t="shared" si="0"/>
        <v>1008</v>
      </c>
      <c r="H6" s="21">
        <f t="shared" si="0"/>
        <v>747</v>
      </c>
      <c r="I6" s="21">
        <f t="shared" si="0"/>
        <v>2744</v>
      </c>
      <c r="J6" s="21">
        <f t="shared" si="0"/>
        <v>2708</v>
      </c>
      <c r="K6" s="21">
        <f t="shared" si="0"/>
        <v>1610</v>
      </c>
      <c r="L6" s="21">
        <f t="shared" si="0"/>
        <v>2265</v>
      </c>
      <c r="M6" s="21">
        <f t="shared" si="0"/>
        <v>2360</v>
      </c>
      <c r="N6" s="21">
        <f t="shared" si="0"/>
        <v>1812</v>
      </c>
      <c r="O6" s="21">
        <f t="shared" si="0"/>
        <v>2289</v>
      </c>
      <c r="P6" s="21">
        <f t="shared" si="0"/>
        <v>2662</v>
      </c>
      <c r="Q6" s="22">
        <f t="shared" ref="Q6:Q14" si="1">SUM(E6:P6)</f>
        <v>21200</v>
      </c>
      <c r="R6" s="23"/>
      <c r="S6" s="22">
        <f>S20+S32</f>
        <v>11252</v>
      </c>
      <c r="T6" s="187">
        <f>Q6/S6-1</f>
        <v>0.88410949164592956</v>
      </c>
      <c r="U6" s="22">
        <f t="shared" ref="U6:U13" si="2">U20+U32</f>
        <v>10447</v>
      </c>
    </row>
    <row r="7" spans="1:21" ht="15.75" customHeight="1">
      <c r="A7" s="25"/>
      <c r="B7" s="322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ref="S7:S13" si="4">S21+S33</f>
        <v>0</v>
      </c>
      <c r="T7" s="188"/>
      <c r="U7" s="29">
        <f t="shared" si="2"/>
        <v>0</v>
      </c>
    </row>
    <row r="8" spans="1:21" ht="15.75" customHeight="1">
      <c r="A8" s="25"/>
      <c r="B8" s="322"/>
      <c r="C8" s="27" t="s">
        <v>35</v>
      </c>
      <c r="D8" s="10"/>
      <c r="E8" s="28">
        <f t="shared" ref="E8:P8" si="5">E22+E34+E43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4"/>
        <v>5</v>
      </c>
      <c r="T8" s="208">
        <f>Q8/S8-1</f>
        <v>-1</v>
      </c>
      <c r="U8" s="29">
        <f t="shared" si="2"/>
        <v>388</v>
      </c>
    </row>
    <row r="9" spans="1:21" ht="15.75" customHeight="1">
      <c r="A9" s="25"/>
      <c r="B9" s="322"/>
      <c r="C9" s="27" t="s">
        <v>55</v>
      </c>
      <c r="D9" s="10"/>
      <c r="E9" s="28">
        <f t="shared" ref="E9:P14" si="6">E23+E35</f>
        <v>1242</v>
      </c>
      <c r="F9" s="28">
        <f t="shared" si="6"/>
        <v>1372</v>
      </c>
      <c r="G9" s="28">
        <f t="shared" si="6"/>
        <v>1618</v>
      </c>
      <c r="H9" s="28">
        <f t="shared" si="6"/>
        <v>988</v>
      </c>
      <c r="I9" s="28">
        <f t="shared" si="6"/>
        <v>1447</v>
      </c>
      <c r="J9" s="28">
        <f t="shared" si="6"/>
        <v>992</v>
      </c>
      <c r="K9" s="28">
        <f t="shared" si="6"/>
        <v>1122</v>
      </c>
      <c r="L9" s="28">
        <f t="shared" si="6"/>
        <v>880</v>
      </c>
      <c r="M9" s="28">
        <f t="shared" si="6"/>
        <v>923</v>
      </c>
      <c r="N9" s="28">
        <f t="shared" si="6"/>
        <v>952</v>
      </c>
      <c r="O9" s="28">
        <f t="shared" si="6"/>
        <v>708</v>
      </c>
      <c r="P9" s="28">
        <f t="shared" si="6"/>
        <v>1386</v>
      </c>
      <c r="Q9" s="29">
        <f t="shared" si="1"/>
        <v>13630</v>
      </c>
      <c r="R9" s="23"/>
      <c r="S9" s="29">
        <f t="shared" si="4"/>
        <v>14567</v>
      </c>
      <c r="T9" s="188">
        <f t="shared" ref="T9:T15" si="7">Q9/S9-1</f>
        <v>-6.4323470858790421E-2</v>
      </c>
      <c r="U9" s="29">
        <f t="shared" si="2"/>
        <v>25098</v>
      </c>
    </row>
    <row r="10" spans="1:21" ht="15.75" customHeight="1">
      <c r="A10" s="25"/>
      <c r="B10" s="301"/>
      <c r="C10" s="27" t="s">
        <v>112</v>
      </c>
      <c r="D10" s="10"/>
      <c r="E10" s="28">
        <f t="shared" si="6"/>
        <v>5749</v>
      </c>
      <c r="F10" s="28">
        <f t="shared" si="6"/>
        <v>6143</v>
      </c>
      <c r="G10" s="28">
        <f t="shared" si="6"/>
        <v>6722</v>
      </c>
      <c r="H10" s="28">
        <f t="shared" si="6"/>
        <v>6096</v>
      </c>
      <c r="I10" s="28">
        <f t="shared" si="6"/>
        <v>5672</v>
      </c>
      <c r="J10" s="28">
        <f t="shared" si="6"/>
        <v>5965</v>
      </c>
      <c r="K10" s="28">
        <f t="shared" si="6"/>
        <v>5836</v>
      </c>
      <c r="L10" s="28">
        <f t="shared" si="6"/>
        <v>5657</v>
      </c>
      <c r="M10" s="28">
        <f t="shared" si="6"/>
        <v>6628</v>
      </c>
      <c r="N10" s="28">
        <f t="shared" si="6"/>
        <v>5288</v>
      </c>
      <c r="O10" s="28">
        <f t="shared" si="6"/>
        <v>5419</v>
      </c>
      <c r="P10" s="28">
        <f t="shared" si="6"/>
        <v>6277</v>
      </c>
      <c r="Q10" s="29">
        <f>SUM(E10:P10)</f>
        <v>71452</v>
      </c>
      <c r="R10" s="23"/>
      <c r="S10" s="29">
        <f t="shared" si="4"/>
        <v>85821</v>
      </c>
      <c r="T10" s="208">
        <f t="shared" si="7"/>
        <v>-0.16742988312883789</v>
      </c>
      <c r="U10" s="29">
        <f t="shared" si="2"/>
        <v>63693</v>
      </c>
    </row>
    <row r="11" spans="1:21" ht="15.75" customHeight="1">
      <c r="A11" s="25"/>
      <c r="B11" s="302" t="s">
        <v>36</v>
      </c>
      <c r="C11" s="32" t="s">
        <v>47</v>
      </c>
      <c r="D11" s="10"/>
      <c r="E11" s="33">
        <f t="shared" si="6"/>
        <v>2428</v>
      </c>
      <c r="F11" s="33">
        <f t="shared" si="6"/>
        <v>2152</v>
      </c>
      <c r="G11" s="33">
        <f t="shared" si="6"/>
        <v>2885</v>
      </c>
      <c r="H11" s="33">
        <f t="shared" si="6"/>
        <v>2704</v>
      </c>
      <c r="I11" s="33">
        <f t="shared" si="6"/>
        <v>1966</v>
      </c>
      <c r="J11" s="33">
        <f t="shared" si="6"/>
        <v>2471</v>
      </c>
      <c r="K11" s="33">
        <f t="shared" si="6"/>
        <v>2201</v>
      </c>
      <c r="L11" s="33">
        <f t="shared" si="6"/>
        <v>2329</v>
      </c>
      <c r="M11" s="33">
        <f t="shared" si="6"/>
        <v>2712</v>
      </c>
      <c r="N11" s="33">
        <f t="shared" si="6"/>
        <v>2145</v>
      </c>
      <c r="O11" s="33">
        <f t="shared" si="6"/>
        <v>3024</v>
      </c>
      <c r="P11" s="33">
        <f t="shared" si="6"/>
        <v>3171</v>
      </c>
      <c r="Q11" s="34">
        <f t="shared" si="1"/>
        <v>30188</v>
      </c>
      <c r="R11" s="23"/>
      <c r="S11" s="23">
        <f t="shared" si="4"/>
        <v>34370</v>
      </c>
      <c r="T11" s="189">
        <f t="shared" si="7"/>
        <v>-0.12167588012801867</v>
      </c>
      <c r="U11" s="23">
        <f t="shared" si="2"/>
        <v>34304</v>
      </c>
    </row>
    <row r="12" spans="1:21" ht="15.75" customHeight="1">
      <c r="A12" s="25"/>
      <c r="B12" s="301" t="s">
        <v>37</v>
      </c>
      <c r="C12" s="27" t="s">
        <v>58</v>
      </c>
      <c r="D12" s="10"/>
      <c r="E12" s="28">
        <f t="shared" si="6"/>
        <v>525</v>
      </c>
      <c r="F12" s="28">
        <f t="shared" si="6"/>
        <v>500</v>
      </c>
      <c r="G12" s="28">
        <f t="shared" si="6"/>
        <v>694</v>
      </c>
      <c r="H12" s="28">
        <f t="shared" si="6"/>
        <v>491</v>
      </c>
      <c r="I12" s="28">
        <f t="shared" si="6"/>
        <v>463</v>
      </c>
      <c r="J12" s="28">
        <f t="shared" si="6"/>
        <v>513</v>
      </c>
      <c r="K12" s="28">
        <f t="shared" si="6"/>
        <v>599</v>
      </c>
      <c r="L12" s="28">
        <f t="shared" si="6"/>
        <v>550</v>
      </c>
      <c r="M12" s="28">
        <f t="shared" si="6"/>
        <v>507</v>
      </c>
      <c r="N12" s="28">
        <f t="shared" si="6"/>
        <v>514</v>
      </c>
      <c r="O12" s="28">
        <f t="shared" si="6"/>
        <v>629</v>
      </c>
      <c r="P12" s="28">
        <f t="shared" si="6"/>
        <v>712</v>
      </c>
      <c r="Q12" s="29">
        <f t="shared" si="1"/>
        <v>6697</v>
      </c>
      <c r="R12" s="23"/>
      <c r="S12" s="29">
        <f t="shared" si="4"/>
        <v>8770</v>
      </c>
      <c r="T12" s="188">
        <f t="shared" si="7"/>
        <v>-0.23637400228050176</v>
      </c>
      <c r="U12" s="29">
        <f t="shared" si="2"/>
        <v>9305</v>
      </c>
    </row>
    <row r="13" spans="1:21" ht="15.75" customHeight="1">
      <c r="A13" s="25"/>
      <c r="B13" s="302" t="s">
        <v>38</v>
      </c>
      <c r="C13" s="36" t="s">
        <v>116</v>
      </c>
      <c r="D13" s="10"/>
      <c r="E13" s="33">
        <f t="shared" si="6"/>
        <v>63</v>
      </c>
      <c r="F13" s="33">
        <f t="shared" si="6"/>
        <v>67</v>
      </c>
      <c r="G13" s="33">
        <f t="shared" si="6"/>
        <v>65</v>
      </c>
      <c r="H13" s="33">
        <f t="shared" si="6"/>
        <v>45</v>
      </c>
      <c r="I13" s="33">
        <f t="shared" si="6"/>
        <v>57</v>
      </c>
      <c r="J13" s="33">
        <f t="shared" si="6"/>
        <v>48</v>
      </c>
      <c r="K13" s="33">
        <f t="shared" si="6"/>
        <v>45</v>
      </c>
      <c r="L13" s="33">
        <f t="shared" si="6"/>
        <v>44</v>
      </c>
      <c r="M13" s="33">
        <f t="shared" si="6"/>
        <v>38</v>
      </c>
      <c r="N13" s="33">
        <f t="shared" si="6"/>
        <v>33</v>
      </c>
      <c r="O13" s="33">
        <f t="shared" si="6"/>
        <v>13</v>
      </c>
      <c r="P13" s="33">
        <f t="shared" si="6"/>
        <v>0</v>
      </c>
      <c r="Q13" s="34">
        <f t="shared" si="1"/>
        <v>518</v>
      </c>
      <c r="R13" s="23"/>
      <c r="S13" s="23">
        <f t="shared" si="4"/>
        <v>969</v>
      </c>
      <c r="T13" s="189">
        <f t="shared" si="7"/>
        <v>-0.46542827657378738</v>
      </c>
      <c r="U13" s="23">
        <f t="shared" si="2"/>
        <v>1306</v>
      </c>
    </row>
    <row r="14" spans="1:21" ht="15.75" customHeight="1">
      <c r="A14" s="150"/>
      <c r="B14" s="323" t="s">
        <v>95</v>
      </c>
      <c r="C14" s="324"/>
      <c r="D14" s="10"/>
      <c r="E14" s="151">
        <f>E28+E40</f>
        <v>10420</v>
      </c>
      <c r="F14" s="151">
        <f t="shared" si="6"/>
        <v>10816</v>
      </c>
      <c r="G14" s="151">
        <f t="shared" si="6"/>
        <v>12992</v>
      </c>
      <c r="H14" s="151">
        <f t="shared" si="6"/>
        <v>11071</v>
      </c>
      <c r="I14" s="151">
        <f t="shared" si="6"/>
        <v>12349</v>
      </c>
      <c r="J14" s="151">
        <f t="shared" si="6"/>
        <v>12697</v>
      </c>
      <c r="K14" s="151">
        <f>K28+K40</f>
        <v>11413</v>
      </c>
      <c r="L14" s="151">
        <f t="shared" si="6"/>
        <v>11725</v>
      </c>
      <c r="M14" s="151">
        <f t="shared" si="6"/>
        <v>13168</v>
      </c>
      <c r="N14" s="151">
        <f t="shared" si="6"/>
        <v>10744</v>
      </c>
      <c r="O14" s="151">
        <f t="shared" si="6"/>
        <v>12082</v>
      </c>
      <c r="P14" s="151">
        <f t="shared" si="6"/>
        <v>14208</v>
      </c>
      <c r="Q14" s="152">
        <f t="shared" si="1"/>
        <v>143685</v>
      </c>
      <c r="R14" s="23"/>
      <c r="S14" s="170">
        <f>SUM(S6:S13)</f>
        <v>155754</v>
      </c>
      <c r="T14" s="190">
        <f t="shared" si="7"/>
        <v>-7.7487576563041727E-2</v>
      </c>
      <c r="U14" s="170">
        <f>SUM(U6:U13)</f>
        <v>144541</v>
      </c>
    </row>
    <row r="15" spans="1:21" ht="15.75" customHeight="1">
      <c r="A15" s="39"/>
      <c r="B15" s="325" t="s">
        <v>81</v>
      </c>
      <c r="C15" s="326"/>
      <c r="D15" s="153"/>
      <c r="E15" s="193">
        <f t="shared" ref="E15:P15" si="8">E14+E44</f>
        <v>10420</v>
      </c>
      <c r="F15" s="193">
        <f t="shared" si="8"/>
        <v>10816</v>
      </c>
      <c r="G15" s="193">
        <f t="shared" si="8"/>
        <v>12992</v>
      </c>
      <c r="H15" s="193">
        <f t="shared" si="8"/>
        <v>11071</v>
      </c>
      <c r="I15" s="193">
        <f t="shared" si="8"/>
        <v>12349</v>
      </c>
      <c r="J15" s="193">
        <f t="shared" si="8"/>
        <v>12697</v>
      </c>
      <c r="K15" s="193">
        <f t="shared" si="8"/>
        <v>11413</v>
      </c>
      <c r="L15" s="193">
        <f t="shared" si="8"/>
        <v>11725</v>
      </c>
      <c r="M15" s="193">
        <f t="shared" si="8"/>
        <v>13168</v>
      </c>
      <c r="N15" s="193">
        <f t="shared" si="8"/>
        <v>10744</v>
      </c>
      <c r="O15" s="193">
        <f t="shared" si="8"/>
        <v>12082</v>
      </c>
      <c r="P15" s="193">
        <f t="shared" si="8"/>
        <v>14208</v>
      </c>
      <c r="Q15" s="194">
        <f>SUM(E15:P15)</f>
        <v>143685</v>
      </c>
      <c r="R15" s="195"/>
      <c r="S15" s="194">
        <f>S14+S44</f>
        <v>155844</v>
      </c>
      <c r="T15" s="196">
        <f t="shared" si="7"/>
        <v>-7.8020328020327989E-2</v>
      </c>
      <c r="U15" s="194">
        <f>U14+U44</f>
        <v>144764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18" t="s">
        <v>39</v>
      </c>
      <c r="B18" s="319"/>
      <c r="C18" s="320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212</v>
      </c>
      <c r="T18" s="13" t="s">
        <v>29</v>
      </c>
      <c r="U18" s="13" t="s">
        <v>202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1" t="s">
        <v>32</v>
      </c>
      <c r="C20" s="20" t="s">
        <v>33</v>
      </c>
      <c r="D20" s="10"/>
      <c r="E20" s="21">
        <v>279</v>
      </c>
      <c r="F20" s="21">
        <v>301</v>
      </c>
      <c r="G20" s="21">
        <v>302</v>
      </c>
      <c r="H20" s="21">
        <v>239</v>
      </c>
      <c r="I20" s="21">
        <v>2733</v>
      </c>
      <c r="J20" s="21">
        <v>2708</v>
      </c>
      <c r="K20" s="21">
        <v>1586</v>
      </c>
      <c r="L20" s="21">
        <v>1347</v>
      </c>
      <c r="M20" s="21">
        <v>1639</v>
      </c>
      <c r="N20" s="21">
        <v>1278</v>
      </c>
      <c r="O20" s="21">
        <v>1736</v>
      </c>
      <c r="P20" s="21">
        <v>2233</v>
      </c>
      <c r="Q20" s="22">
        <f t="shared" ref="Q20:Q27" si="9">SUM(E20:P20)</f>
        <v>16381</v>
      </c>
      <c r="R20" s="23"/>
      <c r="S20" s="21">
        <f>'2016'!Q20</f>
        <v>5260</v>
      </c>
      <c r="T20" s="180">
        <f t="shared" ref="T20:T28" si="10">Q20/S20-1</f>
        <v>2.1142585551330799</v>
      </c>
      <c r="U20" s="22">
        <f>'2015'!Q20</f>
        <v>6087</v>
      </c>
    </row>
    <row r="21" spans="1:21" ht="15.75" hidden="1" customHeight="1">
      <c r="A21" s="25"/>
      <c r="B21" s="322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9"/>
        <v>0</v>
      </c>
      <c r="R21" s="23"/>
      <c r="S21" s="28">
        <f>'2016'!Q21</f>
        <v>0</v>
      </c>
      <c r="T21" s="198" t="e">
        <f t="shared" si="10"/>
        <v>#DIV/0!</v>
      </c>
      <c r="U21" s="29">
        <f>'2015'!Q21</f>
        <v>0</v>
      </c>
    </row>
    <row r="22" spans="1:21" ht="15.75" hidden="1" customHeight="1">
      <c r="A22" s="25"/>
      <c r="B22" s="322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f>'2016'!Q22</f>
        <v>0</v>
      </c>
      <c r="T22" s="198" t="e">
        <f t="shared" si="10"/>
        <v>#DIV/0!</v>
      </c>
      <c r="U22" s="29">
        <f>'2015'!Q22</f>
        <v>0</v>
      </c>
    </row>
    <row r="23" spans="1:21" ht="15.75" customHeight="1">
      <c r="A23" s="25"/>
      <c r="B23" s="322"/>
      <c r="C23" s="27" t="s">
        <v>54</v>
      </c>
      <c r="D23" s="10"/>
      <c r="E23" s="28">
        <v>669</v>
      </c>
      <c r="F23" s="28">
        <v>801</v>
      </c>
      <c r="G23" s="28">
        <v>882</v>
      </c>
      <c r="H23" s="28">
        <v>780</v>
      </c>
      <c r="I23" s="28">
        <v>764</v>
      </c>
      <c r="J23" s="28">
        <v>726</v>
      </c>
      <c r="K23" s="28">
        <v>524</v>
      </c>
      <c r="L23" s="28">
        <v>557</v>
      </c>
      <c r="M23" s="28">
        <v>504</v>
      </c>
      <c r="N23" s="28">
        <v>397</v>
      </c>
      <c r="O23" s="28">
        <v>448</v>
      </c>
      <c r="P23" s="28">
        <v>789</v>
      </c>
      <c r="Q23" s="29">
        <f t="shared" si="9"/>
        <v>7841</v>
      </c>
      <c r="R23" s="23"/>
      <c r="S23" s="28">
        <f>'2016'!Q23</f>
        <v>8951</v>
      </c>
      <c r="T23" s="181">
        <f t="shared" si="10"/>
        <v>-0.12400849067143338</v>
      </c>
      <c r="U23" s="29">
        <f>'2015'!Q23</f>
        <v>15677</v>
      </c>
    </row>
    <row r="24" spans="1:21" ht="15.75" customHeight="1">
      <c r="A24" s="25"/>
      <c r="B24" s="301"/>
      <c r="C24" s="27" t="s">
        <v>111</v>
      </c>
      <c r="D24" s="10"/>
      <c r="E24" s="28">
        <v>3851</v>
      </c>
      <c r="F24" s="28">
        <v>4801</v>
      </c>
      <c r="G24" s="28">
        <v>5424</v>
      </c>
      <c r="H24" s="28">
        <v>5011</v>
      </c>
      <c r="I24" s="28">
        <v>4724</v>
      </c>
      <c r="J24" s="28">
        <v>4813</v>
      </c>
      <c r="K24" s="28">
        <v>4479</v>
      </c>
      <c r="L24" s="28">
        <v>4187</v>
      </c>
      <c r="M24" s="28">
        <v>5097</v>
      </c>
      <c r="N24" s="28">
        <v>3710</v>
      </c>
      <c r="O24" s="28">
        <v>4298</v>
      </c>
      <c r="P24" s="28">
        <v>4885</v>
      </c>
      <c r="Q24" s="29">
        <f t="shared" si="9"/>
        <v>55280</v>
      </c>
      <c r="R24" s="23"/>
      <c r="S24" s="28">
        <f>'2016'!Q24</f>
        <v>56935</v>
      </c>
      <c r="T24" s="208">
        <f t="shared" si="10"/>
        <v>-2.9068235707385592E-2</v>
      </c>
      <c r="U24" s="29">
        <f>'2015'!Q24</f>
        <v>45021</v>
      </c>
    </row>
    <row r="25" spans="1:21" ht="15.75" customHeight="1">
      <c r="A25" s="25"/>
      <c r="B25" s="302" t="s">
        <v>36</v>
      </c>
      <c r="C25" s="32" t="s">
        <v>48</v>
      </c>
      <c r="D25" s="10"/>
      <c r="E25" s="33">
        <v>1850</v>
      </c>
      <c r="F25" s="33">
        <v>1810</v>
      </c>
      <c r="G25" s="33">
        <v>2209</v>
      </c>
      <c r="H25" s="33">
        <v>1948</v>
      </c>
      <c r="I25" s="33">
        <v>1710</v>
      </c>
      <c r="J25" s="33">
        <v>1930</v>
      </c>
      <c r="K25" s="33">
        <v>1648</v>
      </c>
      <c r="L25" s="33">
        <v>1833</v>
      </c>
      <c r="M25" s="33">
        <v>1892</v>
      </c>
      <c r="N25" s="33">
        <v>1714</v>
      </c>
      <c r="O25" s="33">
        <v>2015</v>
      </c>
      <c r="P25" s="33">
        <v>2353</v>
      </c>
      <c r="Q25" s="34">
        <f t="shared" si="9"/>
        <v>22912</v>
      </c>
      <c r="R25" s="23"/>
      <c r="S25" s="33">
        <f>'2016'!Q25</f>
        <v>26141</v>
      </c>
      <c r="T25" s="182">
        <f t="shared" si="10"/>
        <v>-0.12352243602004509</v>
      </c>
      <c r="U25" s="34">
        <f>'2015'!Q25</f>
        <v>25905</v>
      </c>
    </row>
    <row r="26" spans="1:21" ht="15.75" customHeight="1">
      <c r="A26" s="25"/>
      <c r="B26" s="301" t="s">
        <v>37</v>
      </c>
      <c r="C26" s="27" t="s">
        <v>57</v>
      </c>
      <c r="D26" s="10"/>
      <c r="E26" s="28">
        <v>303</v>
      </c>
      <c r="F26" s="28">
        <v>326</v>
      </c>
      <c r="G26" s="28">
        <v>347</v>
      </c>
      <c r="H26" s="28">
        <v>324</v>
      </c>
      <c r="I26" s="28">
        <v>250</v>
      </c>
      <c r="J26" s="28">
        <v>310</v>
      </c>
      <c r="K26" s="28">
        <v>376</v>
      </c>
      <c r="L26" s="28">
        <v>287</v>
      </c>
      <c r="M26" s="28">
        <v>295</v>
      </c>
      <c r="N26" s="28">
        <v>282</v>
      </c>
      <c r="O26" s="28">
        <v>259</v>
      </c>
      <c r="P26" s="28">
        <v>387</v>
      </c>
      <c r="Q26" s="29">
        <f t="shared" si="9"/>
        <v>3746</v>
      </c>
      <c r="R26" s="23"/>
      <c r="S26" s="28">
        <f>'2016'!Q26</f>
        <v>5310</v>
      </c>
      <c r="T26" s="181">
        <f t="shared" si="10"/>
        <v>-0.29453860640301321</v>
      </c>
      <c r="U26" s="29">
        <f>'2015'!Q26</f>
        <v>5683</v>
      </c>
    </row>
    <row r="27" spans="1:21" ht="15.75" customHeight="1">
      <c r="A27" s="25"/>
      <c r="B27" s="302" t="s">
        <v>38</v>
      </c>
      <c r="C27" s="36" t="s">
        <v>116</v>
      </c>
      <c r="D27" s="10"/>
      <c r="E27" s="33">
        <v>63</v>
      </c>
      <c r="F27" s="33">
        <v>67</v>
      </c>
      <c r="G27" s="33">
        <v>65</v>
      </c>
      <c r="H27" s="33">
        <v>44</v>
      </c>
      <c r="I27" s="33">
        <v>57</v>
      </c>
      <c r="J27" s="33">
        <v>48</v>
      </c>
      <c r="K27" s="33">
        <v>45</v>
      </c>
      <c r="L27" s="33">
        <v>44</v>
      </c>
      <c r="M27" s="33">
        <v>38</v>
      </c>
      <c r="N27" s="33">
        <v>33</v>
      </c>
      <c r="O27" s="33">
        <v>13</v>
      </c>
      <c r="P27" s="33"/>
      <c r="Q27" s="34">
        <f t="shared" si="9"/>
        <v>517</v>
      </c>
      <c r="R27" s="23"/>
      <c r="S27" s="33">
        <f>'2016'!Q27</f>
        <v>957</v>
      </c>
      <c r="T27" s="182">
        <f t="shared" si="10"/>
        <v>-0.45977011494252873</v>
      </c>
      <c r="U27" s="34">
        <f>'2015'!Q27</f>
        <v>1291</v>
      </c>
    </row>
    <row r="28" spans="1:21" ht="15.75" customHeight="1">
      <c r="A28" s="39"/>
      <c r="B28" s="310" t="s">
        <v>82</v>
      </c>
      <c r="C28" s="311"/>
      <c r="D28" s="42"/>
      <c r="E28" s="43">
        <f t="shared" ref="E28:P28" si="11">SUM(E20:E27)</f>
        <v>7015</v>
      </c>
      <c r="F28" s="43">
        <f t="shared" si="11"/>
        <v>8106</v>
      </c>
      <c r="G28" s="43">
        <f t="shared" si="11"/>
        <v>9229</v>
      </c>
      <c r="H28" s="43">
        <f t="shared" si="11"/>
        <v>8346</v>
      </c>
      <c r="I28" s="43">
        <f t="shared" si="11"/>
        <v>10238</v>
      </c>
      <c r="J28" s="43">
        <f t="shared" si="11"/>
        <v>10535</v>
      </c>
      <c r="K28" s="43">
        <f t="shared" si="11"/>
        <v>8658</v>
      </c>
      <c r="L28" s="43">
        <f t="shared" si="11"/>
        <v>8255</v>
      </c>
      <c r="M28" s="43">
        <f t="shared" si="11"/>
        <v>9465</v>
      </c>
      <c r="N28" s="43">
        <f t="shared" si="11"/>
        <v>7414</v>
      </c>
      <c r="O28" s="43">
        <f t="shared" si="11"/>
        <v>8769</v>
      </c>
      <c r="P28" s="43">
        <f t="shared" si="11"/>
        <v>10647</v>
      </c>
      <c r="Q28" s="44">
        <f>SUM(E28:P28)</f>
        <v>106677</v>
      </c>
      <c r="R28" s="45"/>
      <c r="S28" s="43">
        <f t="shared" ref="S28" si="12">SUM(S20:S27)</f>
        <v>103554</v>
      </c>
      <c r="T28" s="183">
        <f t="shared" si="10"/>
        <v>3.0158178341734843E-2</v>
      </c>
      <c r="U28" s="44">
        <f t="shared" ref="U28" si="13">SUM(U20:U27)</f>
        <v>99664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8" t="s">
        <v>45</v>
      </c>
      <c r="B30" s="319"/>
      <c r="C30" s="320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212</v>
      </c>
      <c r="T30" s="13" t="s">
        <v>29</v>
      </c>
      <c r="U30" s="13" t="s">
        <v>202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1" t="s">
        <v>32</v>
      </c>
      <c r="C32" s="20" t="s">
        <v>33</v>
      </c>
      <c r="D32" s="10"/>
      <c r="E32" s="21">
        <v>134</v>
      </c>
      <c r="F32" s="21">
        <v>281</v>
      </c>
      <c r="G32" s="21">
        <v>706</v>
      </c>
      <c r="H32" s="21">
        <v>508</v>
      </c>
      <c r="I32" s="21">
        <v>11</v>
      </c>
      <c r="J32" s="21">
        <v>0</v>
      </c>
      <c r="K32" s="21">
        <v>24</v>
      </c>
      <c r="L32" s="21">
        <v>918</v>
      </c>
      <c r="M32" s="21">
        <v>721</v>
      </c>
      <c r="N32" s="21">
        <v>534</v>
      </c>
      <c r="O32" s="21">
        <v>553</v>
      </c>
      <c r="P32" s="21">
        <v>429</v>
      </c>
      <c r="Q32" s="22">
        <f t="shared" ref="Q32:Q39" si="14">SUM(E32:P32)</f>
        <v>4819</v>
      </c>
      <c r="R32" s="23"/>
      <c r="S32" s="21">
        <f>'2016'!Q32</f>
        <v>5992</v>
      </c>
      <c r="T32" s="180">
        <f>Q32/S32-1</f>
        <v>-0.19576101468624829</v>
      </c>
      <c r="U32" s="22">
        <f>'2015'!Q32</f>
        <v>4360</v>
      </c>
    </row>
    <row r="33" spans="1:21" ht="15.75" customHeight="1">
      <c r="A33" s="25"/>
      <c r="B33" s="322"/>
      <c r="C33" s="27" t="s">
        <v>34</v>
      </c>
      <c r="D33" s="1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4"/>
        <v>0</v>
      </c>
      <c r="R33" s="23"/>
      <c r="S33" s="28">
        <f>'2016'!Q33</f>
        <v>0</v>
      </c>
      <c r="T33" s="181"/>
      <c r="U33" s="29">
        <f>'2015'!Q33</f>
        <v>0</v>
      </c>
    </row>
    <row r="34" spans="1:21" ht="15.75" customHeight="1">
      <c r="A34" s="25"/>
      <c r="B34" s="322"/>
      <c r="C34" s="27" t="s">
        <v>35</v>
      </c>
      <c r="D34" s="1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4"/>
        <v>0</v>
      </c>
      <c r="R34" s="23"/>
      <c r="S34" s="28">
        <f>'2016'!Q34</f>
        <v>5</v>
      </c>
      <c r="T34" s="208">
        <f t="shared" ref="T34:T40" si="15">Q34/S34-1</f>
        <v>-1</v>
      </c>
      <c r="U34" s="29">
        <f>'2015'!Q34</f>
        <v>388</v>
      </c>
    </row>
    <row r="35" spans="1:21" ht="15.75" customHeight="1">
      <c r="A35" s="25"/>
      <c r="B35" s="322"/>
      <c r="C35" s="27" t="s">
        <v>54</v>
      </c>
      <c r="D35" s="10"/>
      <c r="E35" s="28">
        <v>573</v>
      </c>
      <c r="F35" s="28">
        <v>571</v>
      </c>
      <c r="G35" s="28">
        <v>736</v>
      </c>
      <c r="H35" s="28">
        <v>208</v>
      </c>
      <c r="I35" s="28">
        <v>683</v>
      </c>
      <c r="J35" s="28">
        <v>266</v>
      </c>
      <c r="K35" s="28">
        <v>598</v>
      </c>
      <c r="L35" s="28">
        <v>323</v>
      </c>
      <c r="M35" s="28">
        <v>419</v>
      </c>
      <c r="N35" s="28">
        <v>555</v>
      </c>
      <c r="O35" s="28">
        <v>260</v>
      </c>
      <c r="P35" s="28">
        <v>597</v>
      </c>
      <c r="Q35" s="29">
        <f t="shared" si="14"/>
        <v>5789</v>
      </c>
      <c r="R35" s="23"/>
      <c r="S35" s="28">
        <f>'2016'!Q35</f>
        <v>5616</v>
      </c>
      <c r="T35" s="181">
        <f t="shared" si="15"/>
        <v>3.0804843304843343E-2</v>
      </c>
      <c r="U35" s="29">
        <f>'2015'!Q35</f>
        <v>9421</v>
      </c>
    </row>
    <row r="36" spans="1:21" ht="15.75" customHeight="1">
      <c r="A36" s="25"/>
      <c r="B36" s="301"/>
      <c r="C36" s="27" t="s">
        <v>111</v>
      </c>
      <c r="D36" s="10"/>
      <c r="E36" s="28">
        <v>1898</v>
      </c>
      <c r="F36" s="28">
        <v>1342</v>
      </c>
      <c r="G36" s="28">
        <v>1298</v>
      </c>
      <c r="H36" s="28">
        <v>1085</v>
      </c>
      <c r="I36" s="28">
        <v>948</v>
      </c>
      <c r="J36" s="28">
        <v>1152</v>
      </c>
      <c r="K36" s="28">
        <v>1357</v>
      </c>
      <c r="L36" s="28">
        <v>1470</v>
      </c>
      <c r="M36" s="28">
        <v>1531</v>
      </c>
      <c r="N36" s="28">
        <v>1578</v>
      </c>
      <c r="O36" s="28">
        <v>1121</v>
      </c>
      <c r="P36" s="28">
        <v>1392</v>
      </c>
      <c r="Q36" s="29">
        <f t="shared" si="14"/>
        <v>16172</v>
      </c>
      <c r="R36" s="23"/>
      <c r="S36" s="28">
        <f>'2016'!Q36</f>
        <v>28886</v>
      </c>
      <c r="T36" s="208">
        <f t="shared" si="15"/>
        <v>-0.44014401440144013</v>
      </c>
      <c r="U36" s="29">
        <f>'2015'!Q36</f>
        <v>18672</v>
      </c>
    </row>
    <row r="37" spans="1:21" ht="15.75" customHeight="1">
      <c r="A37" s="25"/>
      <c r="B37" s="302" t="s">
        <v>36</v>
      </c>
      <c r="C37" s="32" t="s">
        <v>48</v>
      </c>
      <c r="D37" s="10"/>
      <c r="E37" s="33">
        <v>578</v>
      </c>
      <c r="F37" s="33">
        <v>342</v>
      </c>
      <c r="G37" s="33">
        <v>676</v>
      </c>
      <c r="H37" s="33">
        <v>756</v>
      </c>
      <c r="I37" s="33">
        <v>256</v>
      </c>
      <c r="J37" s="33">
        <v>541</v>
      </c>
      <c r="K37" s="33">
        <v>553</v>
      </c>
      <c r="L37" s="33">
        <v>496</v>
      </c>
      <c r="M37" s="33">
        <v>820</v>
      </c>
      <c r="N37" s="33">
        <v>431</v>
      </c>
      <c r="O37" s="33">
        <v>1009</v>
      </c>
      <c r="P37" s="33">
        <v>818</v>
      </c>
      <c r="Q37" s="34">
        <f t="shared" si="14"/>
        <v>7276</v>
      </c>
      <c r="R37" s="23"/>
      <c r="S37" s="33">
        <f>'2016'!Q37</f>
        <v>8229</v>
      </c>
      <c r="T37" s="182">
        <f t="shared" si="15"/>
        <v>-0.11580994045449022</v>
      </c>
      <c r="U37" s="34">
        <f>'2015'!Q37</f>
        <v>8399</v>
      </c>
    </row>
    <row r="38" spans="1:21" ht="15.75" customHeight="1">
      <c r="A38" s="25"/>
      <c r="B38" s="301" t="s">
        <v>37</v>
      </c>
      <c r="C38" s="27" t="s">
        <v>57</v>
      </c>
      <c r="D38" s="10"/>
      <c r="E38" s="28">
        <v>222</v>
      </c>
      <c r="F38" s="28">
        <v>174</v>
      </c>
      <c r="G38" s="28">
        <v>347</v>
      </c>
      <c r="H38" s="28">
        <v>167</v>
      </c>
      <c r="I38" s="28">
        <v>213</v>
      </c>
      <c r="J38" s="28">
        <v>203</v>
      </c>
      <c r="K38" s="28">
        <v>223</v>
      </c>
      <c r="L38" s="28">
        <v>263</v>
      </c>
      <c r="M38" s="28">
        <v>212</v>
      </c>
      <c r="N38" s="28">
        <v>232</v>
      </c>
      <c r="O38" s="28">
        <v>370</v>
      </c>
      <c r="P38" s="28">
        <v>325</v>
      </c>
      <c r="Q38" s="29">
        <f t="shared" si="14"/>
        <v>2951</v>
      </c>
      <c r="R38" s="23"/>
      <c r="S38" s="28">
        <f>'2016'!Q38</f>
        <v>3460</v>
      </c>
      <c r="T38" s="181">
        <f t="shared" si="15"/>
        <v>-0.14710982658959537</v>
      </c>
      <c r="U38" s="29">
        <f>'2015'!Q38</f>
        <v>3622</v>
      </c>
    </row>
    <row r="39" spans="1:21" ht="15.75" customHeight="1">
      <c r="A39" s="25"/>
      <c r="B39" s="302" t="s">
        <v>38</v>
      </c>
      <c r="C39" s="36" t="s">
        <v>115</v>
      </c>
      <c r="D39" s="10"/>
      <c r="E39" s="33"/>
      <c r="F39" s="33"/>
      <c r="G39" s="33"/>
      <c r="H39" s="33">
        <v>1</v>
      </c>
      <c r="I39" s="33"/>
      <c r="J39" s="33"/>
      <c r="K39" s="33"/>
      <c r="L39" s="33"/>
      <c r="M39" s="33"/>
      <c r="N39" s="33"/>
      <c r="O39" s="33"/>
      <c r="P39" s="33"/>
      <c r="Q39" s="34">
        <f t="shared" si="14"/>
        <v>1</v>
      </c>
      <c r="R39" s="23"/>
      <c r="S39" s="33">
        <f>'2016'!Q39</f>
        <v>12</v>
      </c>
      <c r="T39" s="300">
        <f t="shared" si="15"/>
        <v>-0.91666666666666663</v>
      </c>
      <c r="U39" s="34">
        <f>'2015'!Q39</f>
        <v>15</v>
      </c>
    </row>
    <row r="40" spans="1:21" ht="15.75" customHeight="1">
      <c r="A40" s="39"/>
      <c r="B40" s="310" t="s">
        <v>98</v>
      </c>
      <c r="C40" s="311"/>
      <c r="D40" s="42"/>
      <c r="E40" s="43">
        <f>SUM(E32:E39)</f>
        <v>3405</v>
      </c>
      <c r="F40" s="43">
        <f t="shared" ref="F40:P40" si="16">SUM(F32:F39)</f>
        <v>2710</v>
      </c>
      <c r="G40" s="43">
        <f t="shared" si="16"/>
        <v>3763</v>
      </c>
      <c r="H40" s="43">
        <f t="shared" si="16"/>
        <v>2725</v>
      </c>
      <c r="I40" s="43">
        <f t="shared" si="16"/>
        <v>2111</v>
      </c>
      <c r="J40" s="43">
        <f t="shared" si="16"/>
        <v>2162</v>
      </c>
      <c r="K40" s="43">
        <f t="shared" si="16"/>
        <v>2755</v>
      </c>
      <c r="L40" s="43">
        <f t="shared" si="16"/>
        <v>3470</v>
      </c>
      <c r="M40" s="43">
        <f t="shared" si="16"/>
        <v>3703</v>
      </c>
      <c r="N40" s="43">
        <f t="shared" si="16"/>
        <v>3330</v>
      </c>
      <c r="O40" s="43">
        <f t="shared" si="16"/>
        <v>3313</v>
      </c>
      <c r="P40" s="43">
        <f t="shared" si="16"/>
        <v>3561</v>
      </c>
      <c r="Q40" s="44">
        <f>SUM(E40:P40)</f>
        <v>37008</v>
      </c>
      <c r="R40" s="45"/>
      <c r="S40" s="43">
        <f t="shared" ref="S40" si="17">SUM(S32:S39)</f>
        <v>52200</v>
      </c>
      <c r="T40" s="183">
        <f t="shared" si="15"/>
        <v>-0.29103448275862065</v>
      </c>
      <c r="U40" s="44">
        <f t="shared" ref="U40" si="18">SUM(U32:U39)</f>
        <v>44877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7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f>'2016'!Q42</f>
        <v>0</v>
      </c>
      <c r="T42" s="184"/>
      <c r="U42" s="65">
        <f>'2015'!Q42</f>
        <v>73</v>
      </c>
    </row>
    <row r="43" spans="1:21" ht="15.75" customHeight="1">
      <c r="A43" s="204"/>
      <c r="B43" s="328"/>
      <c r="C43" s="36" t="s">
        <v>35</v>
      </c>
      <c r="D43" s="17"/>
      <c r="E43" s="171"/>
      <c r="F43" s="171"/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0</v>
      </c>
      <c r="R43" s="23"/>
      <c r="S43" s="171">
        <f>'2016'!Q43</f>
        <v>90</v>
      </c>
      <c r="T43" s="216">
        <f t="shared" ref="T43:T45" si="19">Q43/S43-1</f>
        <v>-1</v>
      </c>
      <c r="U43" s="23">
        <f>'2015'!Q43</f>
        <v>150</v>
      </c>
    </row>
    <row r="44" spans="1:21" ht="15.75" customHeight="1">
      <c r="A44" s="150"/>
      <c r="B44" s="323" t="s">
        <v>96</v>
      </c>
      <c r="C44" s="324"/>
      <c r="D44" s="42"/>
      <c r="E44" s="43">
        <f>E43+E42</f>
        <v>0</v>
      </c>
      <c r="F44" s="43">
        <f t="shared" ref="F44:Q44" si="20">F43+F42</f>
        <v>0</v>
      </c>
      <c r="G44" s="43">
        <f t="shared" si="20"/>
        <v>0</v>
      </c>
      <c r="H44" s="43">
        <f t="shared" si="20"/>
        <v>0</v>
      </c>
      <c r="I44" s="43">
        <f t="shared" si="20"/>
        <v>0</v>
      </c>
      <c r="J44" s="43">
        <f t="shared" si="20"/>
        <v>0</v>
      </c>
      <c r="K44" s="43">
        <f t="shared" si="20"/>
        <v>0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0</v>
      </c>
      <c r="R44" s="45"/>
      <c r="S44" s="43">
        <f t="shared" ref="S44" si="21">S43+S42</f>
        <v>90</v>
      </c>
      <c r="T44" s="183">
        <f t="shared" si="19"/>
        <v>-1</v>
      </c>
      <c r="U44" s="44">
        <f t="shared" ref="U44" si="22">U43+U42</f>
        <v>223</v>
      </c>
    </row>
    <row r="45" spans="1:21" ht="15.75" customHeight="1">
      <c r="A45" s="334" t="s">
        <v>97</v>
      </c>
      <c r="B45" s="335"/>
      <c r="C45" s="336"/>
      <c r="D45" s="42"/>
      <c r="E45" s="69">
        <f>E44+E40</f>
        <v>3405</v>
      </c>
      <c r="F45" s="69">
        <f t="shared" ref="F45:Q45" si="23">F44+F40</f>
        <v>2710</v>
      </c>
      <c r="G45" s="69">
        <f t="shared" si="23"/>
        <v>3763</v>
      </c>
      <c r="H45" s="69">
        <f t="shared" si="23"/>
        <v>2725</v>
      </c>
      <c r="I45" s="69">
        <f t="shared" si="23"/>
        <v>2111</v>
      </c>
      <c r="J45" s="69">
        <f t="shared" si="23"/>
        <v>2162</v>
      </c>
      <c r="K45" s="69">
        <f t="shared" si="23"/>
        <v>2755</v>
      </c>
      <c r="L45" s="69">
        <f t="shared" si="23"/>
        <v>3470</v>
      </c>
      <c r="M45" s="69">
        <f t="shared" si="23"/>
        <v>3703</v>
      </c>
      <c r="N45" s="69">
        <f t="shared" si="23"/>
        <v>3330</v>
      </c>
      <c r="O45" s="69">
        <f t="shared" si="23"/>
        <v>3313</v>
      </c>
      <c r="P45" s="69">
        <f t="shared" si="23"/>
        <v>3561</v>
      </c>
      <c r="Q45" s="70">
        <f t="shared" si="23"/>
        <v>37008</v>
      </c>
      <c r="R45" s="45"/>
      <c r="S45" s="69">
        <f t="shared" ref="S45" si="24">S44+S40</f>
        <v>52290</v>
      </c>
      <c r="T45" s="185">
        <f t="shared" si="19"/>
        <v>-0.29225473321858864</v>
      </c>
      <c r="U45" s="70">
        <f t="shared" ref="U45" si="25">U44+U40</f>
        <v>45100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332" t="s">
        <v>206</v>
      </c>
      <c r="B47" s="333"/>
      <c r="C47" s="289" t="s">
        <v>208</v>
      </c>
      <c r="E47" s="292">
        <v>1363</v>
      </c>
      <c r="F47" s="291">
        <v>1584</v>
      </c>
      <c r="G47" s="293">
        <v>1764</v>
      </c>
      <c r="H47" s="293">
        <v>1640</v>
      </c>
      <c r="I47" s="293">
        <v>1486</v>
      </c>
      <c r="J47" s="293">
        <v>1685</v>
      </c>
      <c r="K47" s="293">
        <v>1485</v>
      </c>
      <c r="L47" s="293">
        <v>1060</v>
      </c>
      <c r="M47" s="294">
        <v>1242</v>
      </c>
      <c r="N47" s="294">
        <v>1084</v>
      </c>
      <c r="O47" s="294">
        <v>1272</v>
      </c>
      <c r="P47" s="294">
        <v>1544</v>
      </c>
      <c r="Q47" s="294">
        <f>SUM(E47:P47)</f>
        <v>17209</v>
      </c>
    </row>
    <row r="48" spans="1:21">
      <c r="A48" s="285"/>
      <c r="B48" s="299" t="s">
        <v>210</v>
      </c>
      <c r="C48" s="290" t="s">
        <v>207</v>
      </c>
      <c r="E48" s="295">
        <v>245</v>
      </c>
      <c r="F48" s="296">
        <v>366</v>
      </c>
      <c r="G48" s="296">
        <v>243</v>
      </c>
      <c r="H48" s="296">
        <v>170</v>
      </c>
      <c r="I48" s="296">
        <v>228</v>
      </c>
      <c r="J48" s="296">
        <v>128</v>
      </c>
      <c r="K48" s="296">
        <v>216</v>
      </c>
      <c r="L48" s="296">
        <v>238</v>
      </c>
      <c r="M48" s="297">
        <v>253</v>
      </c>
      <c r="N48" s="297">
        <v>407</v>
      </c>
      <c r="O48" s="297">
        <v>104</v>
      </c>
      <c r="P48" s="297">
        <v>348</v>
      </c>
      <c r="Q48" s="297">
        <f>SUM(E48:P48)</f>
        <v>2946</v>
      </c>
    </row>
    <row r="49" spans="1:22">
      <c r="A49" s="286"/>
      <c r="B49" s="287"/>
      <c r="C49" s="288" t="s">
        <v>209</v>
      </c>
      <c r="E49" s="295">
        <f t="shared" ref="E49:F49" si="26">SUM(E47:E48)</f>
        <v>1608</v>
      </c>
      <c r="F49" s="295">
        <f t="shared" si="26"/>
        <v>1950</v>
      </c>
      <c r="G49" s="295">
        <f>SUM(G47:G48)</f>
        <v>2007</v>
      </c>
      <c r="H49" s="295">
        <f t="shared" ref="H49:Q49" si="27">SUM(H47:H48)</f>
        <v>1810</v>
      </c>
      <c r="I49" s="295">
        <f t="shared" si="27"/>
        <v>1714</v>
      </c>
      <c r="J49" s="295">
        <f t="shared" si="27"/>
        <v>1813</v>
      </c>
      <c r="K49" s="295">
        <f t="shared" si="27"/>
        <v>1701</v>
      </c>
      <c r="L49" s="295">
        <f t="shared" si="27"/>
        <v>1298</v>
      </c>
      <c r="M49" s="295">
        <f t="shared" si="27"/>
        <v>1495</v>
      </c>
      <c r="N49" s="295">
        <f t="shared" si="27"/>
        <v>1491</v>
      </c>
      <c r="O49" s="295">
        <f t="shared" si="27"/>
        <v>1376</v>
      </c>
      <c r="P49" s="295">
        <f t="shared" si="27"/>
        <v>1892</v>
      </c>
      <c r="Q49" s="297">
        <f t="shared" si="27"/>
        <v>20155</v>
      </c>
    </row>
    <row r="50" spans="1:22" s="72" customFormat="1">
      <c r="A50" s="6"/>
      <c r="B50" s="6"/>
      <c r="C50" s="6"/>
      <c r="D50" s="6"/>
      <c r="E50" s="6"/>
      <c r="F50" s="210"/>
      <c r="G50" s="210"/>
      <c r="H50" s="210"/>
      <c r="I50" s="210"/>
      <c r="J50" s="210"/>
      <c r="K50" s="210"/>
      <c r="L50" s="210"/>
      <c r="M50" s="6"/>
      <c r="N50" s="6"/>
      <c r="O50" s="6"/>
      <c r="P50" s="6"/>
      <c r="Q50" s="6"/>
      <c r="S50" s="6"/>
      <c r="T50" s="186"/>
      <c r="U50" s="6"/>
      <c r="V50" s="6"/>
    </row>
    <row r="51" spans="1:22" s="72" customFormat="1">
      <c r="A51" s="6"/>
      <c r="B51" s="6"/>
      <c r="C51" s="6"/>
      <c r="D51" s="6"/>
      <c r="E51" s="6"/>
      <c r="F51" s="210"/>
      <c r="G51" s="210"/>
      <c r="H51" s="210"/>
      <c r="I51" s="210"/>
      <c r="J51" s="210"/>
      <c r="K51" s="210"/>
      <c r="L51" s="210"/>
      <c r="M51" s="6"/>
      <c r="N51" s="6"/>
      <c r="O51" s="6"/>
      <c r="P51" s="6"/>
      <c r="Q51" s="6"/>
      <c r="S51" s="6"/>
      <c r="T51" s="186"/>
      <c r="U51" s="6"/>
      <c r="V51" s="6"/>
    </row>
    <row r="52" spans="1:22" s="72" customFormat="1">
      <c r="A52" s="6"/>
      <c r="B52" s="6"/>
      <c r="C52" s="6"/>
      <c r="D52" s="6"/>
      <c r="E52" s="6"/>
      <c r="F52" s="210"/>
      <c r="G52" s="211"/>
      <c r="H52" s="210"/>
      <c r="I52" s="210"/>
      <c r="J52" s="200"/>
      <c r="K52" s="210"/>
      <c r="L52" s="210"/>
      <c r="M52" s="6"/>
      <c r="N52" s="6"/>
      <c r="O52" s="6"/>
      <c r="P52" s="6"/>
      <c r="Q52" s="6"/>
      <c r="S52" s="6"/>
      <c r="T52" s="186"/>
      <c r="U52" s="6"/>
      <c r="V52" s="6"/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0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1"/>
      <c r="H54" s="211"/>
      <c r="I54" s="211"/>
      <c r="J54" s="20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1"/>
      <c r="I55" s="211"/>
      <c r="J55" s="211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1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0"/>
      <c r="H58" s="210"/>
      <c r="I58" s="210"/>
      <c r="J58" s="21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>
      <c r="F63" s="210"/>
      <c r="G63" s="210"/>
      <c r="H63" s="210"/>
      <c r="I63" s="210"/>
      <c r="J63" s="210"/>
      <c r="K63" s="210"/>
      <c r="L63" s="210"/>
    </row>
    <row r="230" spans="3:4">
      <c r="C230" s="73"/>
      <c r="D230" s="73"/>
    </row>
    <row r="234" spans="3:4">
      <c r="C234" s="73"/>
      <c r="D234" s="73"/>
    </row>
  </sheetData>
  <mergeCells count="16">
    <mergeCell ref="B15:C15"/>
    <mergeCell ref="E3:Q3"/>
    <mergeCell ref="S3:U3"/>
    <mergeCell ref="A4:C4"/>
    <mergeCell ref="B6:B9"/>
    <mergeCell ref="B14:C14"/>
    <mergeCell ref="A47:B47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P32" sqref="P32:P39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200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2" t="s">
        <v>201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9"/>
      <c r="S3" s="315" t="s">
        <v>102</v>
      </c>
      <c r="T3" s="316"/>
      <c r="U3" s="317"/>
    </row>
    <row r="4" spans="1:21" ht="16.5">
      <c r="A4" s="318" t="s">
        <v>16</v>
      </c>
      <c r="B4" s="319"/>
      <c r="C4" s="32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202</v>
      </c>
      <c r="T4" s="13" t="s">
        <v>29</v>
      </c>
      <c r="U4" s="13" t="s">
        <v>203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1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10447</v>
      </c>
      <c r="T6" s="187">
        <f>Q6/S6-1</f>
        <v>7.7055614051880994E-2</v>
      </c>
      <c r="U6" s="22">
        <f>U20+U32</f>
        <v>13357</v>
      </c>
    </row>
    <row r="7" spans="1:21" ht="15.75" customHeight="1">
      <c r="A7" s="25"/>
      <c r="B7" s="322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8880</v>
      </c>
    </row>
    <row r="8" spans="1:21" ht="15.75" customHeight="1">
      <c r="A8" s="25"/>
      <c r="B8" s="322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388</v>
      </c>
      <c r="T8" s="208">
        <f t="shared" ref="T8:T15" si="5">Q8/S8-1</f>
        <v>-0.75515463917525771</v>
      </c>
      <c r="U8" s="29">
        <f>U22+U34</f>
        <v>2683</v>
      </c>
    </row>
    <row r="9" spans="1:21" ht="15.75" customHeight="1">
      <c r="A9" s="25"/>
      <c r="B9" s="322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25098</v>
      </c>
      <c r="T9" s="188">
        <f t="shared" si="5"/>
        <v>-0.41959518686747943</v>
      </c>
      <c r="U9" s="29">
        <f>U23+U35</f>
        <v>59703</v>
      </c>
    </row>
    <row r="10" spans="1:21" ht="15.75" customHeight="1">
      <c r="A10" s="25"/>
      <c r="B10" s="280"/>
      <c r="C10" s="27" t="s">
        <v>112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63693</v>
      </c>
      <c r="T10" s="208">
        <f t="shared" si="5"/>
        <v>0.34741651358862047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34304</v>
      </c>
      <c r="T11" s="189">
        <f t="shared" si="5"/>
        <v>1.923973880596952E-3</v>
      </c>
      <c r="U11" s="23">
        <f>U25+U37</f>
        <v>37719</v>
      </c>
    </row>
    <row r="12" spans="1:21" ht="15.75" customHeight="1">
      <c r="A12" s="25"/>
      <c r="B12" s="280" t="s">
        <v>37</v>
      </c>
      <c r="C12" s="27" t="s">
        <v>58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9305</v>
      </c>
      <c r="T12" s="188">
        <f t="shared" si="5"/>
        <v>-5.7495969908651245E-2</v>
      </c>
      <c r="U12" s="29">
        <f>U26+U38</f>
        <v>14806</v>
      </c>
    </row>
    <row r="13" spans="1:21" ht="15.75" customHeight="1">
      <c r="A13" s="25"/>
      <c r="B13" s="281" t="s">
        <v>38</v>
      </c>
      <c r="C13" s="36" t="s">
        <v>116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1306</v>
      </c>
      <c r="T13" s="189">
        <f t="shared" si="5"/>
        <v>-0.25803981623277183</v>
      </c>
      <c r="U13" s="23">
        <f>U27+U39</f>
        <v>2735</v>
      </c>
    </row>
    <row r="14" spans="1:21" ht="15.75" customHeight="1">
      <c r="A14" s="150"/>
      <c r="B14" s="323" t="s">
        <v>95</v>
      </c>
      <c r="C14" s="324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144541</v>
      </c>
      <c r="T14" s="190">
        <f t="shared" si="5"/>
        <v>7.7576604562027418E-2</v>
      </c>
      <c r="U14" s="170">
        <f>SUM(U6:U13)</f>
        <v>139883</v>
      </c>
    </row>
    <row r="15" spans="1:21" ht="15.75" customHeight="1">
      <c r="A15" s="39"/>
      <c r="B15" s="325" t="s">
        <v>81</v>
      </c>
      <c r="C15" s="326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144764</v>
      </c>
      <c r="T15" s="196">
        <f t="shared" si="5"/>
        <v>7.6538365892072635E-2</v>
      </c>
      <c r="U15" s="194">
        <f>U14+U44</f>
        <v>141047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18" t="s">
        <v>39</v>
      </c>
      <c r="B18" s="319"/>
      <c r="C18" s="320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202</v>
      </c>
      <c r="T18" s="13" t="s">
        <v>29</v>
      </c>
      <c r="U18" s="13" t="s">
        <v>203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1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6087</v>
      </c>
      <c r="T20" s="180">
        <f>Q20/S20-1</f>
        <v>-0.13586331526203388</v>
      </c>
      <c r="U20" s="22">
        <v>7132</v>
      </c>
    </row>
    <row r="21" spans="1:21" ht="15.75" customHeight="1">
      <c r="A21" s="25"/>
      <c r="B21" s="322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322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322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15677</v>
      </c>
      <c r="T23" s="181">
        <f t="shared" ref="T23:T28" si="9">Q23/S23-1</f>
        <v>-0.42903616763411367</v>
      </c>
      <c r="U23" s="29">
        <v>21840</v>
      </c>
    </row>
    <row r="24" spans="1:21" ht="15.75" customHeight="1">
      <c r="A24" s="25"/>
      <c r="B24" s="280"/>
      <c r="C24" s="27" t="s">
        <v>111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45021</v>
      </c>
      <c r="T24" s="208">
        <f t="shared" si="9"/>
        <v>0.26463206059394495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25905</v>
      </c>
      <c r="T25" s="182">
        <f t="shared" si="9"/>
        <v>9.1102103840956516E-3</v>
      </c>
      <c r="U25" s="34">
        <v>28292</v>
      </c>
    </row>
    <row r="26" spans="1:21" ht="15.75" customHeight="1">
      <c r="A26" s="25"/>
      <c r="B26" s="280" t="s">
        <v>37</v>
      </c>
      <c r="C26" s="27" t="s">
        <v>57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5683</v>
      </c>
      <c r="T26" s="181">
        <f t="shared" si="9"/>
        <v>-6.5634348055604419E-2</v>
      </c>
      <c r="U26" s="29">
        <v>9075</v>
      </c>
    </row>
    <row r="27" spans="1:21" ht="15.75" customHeight="1">
      <c r="A27" s="25"/>
      <c r="B27" s="281" t="s">
        <v>38</v>
      </c>
      <c r="C27" s="36" t="s">
        <v>116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1291</v>
      </c>
      <c r="T27" s="182">
        <f t="shared" si="9"/>
        <v>-0.25871417505809446</v>
      </c>
      <c r="U27" s="34">
        <v>2697</v>
      </c>
    </row>
    <row r="28" spans="1:21" ht="15.75" customHeight="1">
      <c r="A28" s="39"/>
      <c r="B28" s="310" t="s">
        <v>82</v>
      </c>
      <c r="C28" s="311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 t="shared" ref="S28" si="11">SUM(S20:S27)</f>
        <v>99664</v>
      </c>
      <c r="T28" s="183">
        <f t="shared" si="9"/>
        <v>3.903114464601054E-2</v>
      </c>
      <c r="U28" s="44">
        <f>SUM(U20:U27)</f>
        <v>69036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8" t="s">
        <v>45</v>
      </c>
      <c r="B30" s="319"/>
      <c r="C30" s="320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202</v>
      </c>
      <c r="T30" s="13" t="s">
        <v>29</v>
      </c>
      <c r="U30" s="13" t="s">
        <v>203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1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2">SUM(E32:P32)</f>
        <v>5992</v>
      </c>
      <c r="R32" s="23"/>
      <c r="S32" s="21">
        <v>4360</v>
      </c>
      <c r="T32" s="180">
        <f>Q32/S32-1</f>
        <v>0.37431192660550461</v>
      </c>
      <c r="U32" s="22">
        <v>6225</v>
      </c>
    </row>
    <row r="33" spans="1:21" ht="15.75" customHeight="1">
      <c r="A33" s="25"/>
      <c r="B33" s="322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>
        <v>0</v>
      </c>
      <c r="T33" s="181"/>
      <c r="U33" s="29">
        <v>8880</v>
      </c>
    </row>
    <row r="34" spans="1:21" ht="15.75" customHeight="1">
      <c r="A34" s="25"/>
      <c r="B34" s="322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5</v>
      </c>
      <c r="R34" s="23"/>
      <c r="S34" s="28">
        <v>388</v>
      </c>
      <c r="T34" s="208">
        <f t="shared" ref="T34:T40" si="13">Q34/S34-1</f>
        <v>-0.98711340206185572</v>
      </c>
      <c r="U34" s="29">
        <v>2683</v>
      </c>
    </row>
    <row r="35" spans="1:21" ht="15.75" customHeight="1">
      <c r="A35" s="25"/>
      <c r="B35" s="322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2"/>
        <v>5616</v>
      </c>
      <c r="R35" s="23"/>
      <c r="S35" s="28">
        <v>9421</v>
      </c>
      <c r="T35" s="181">
        <f t="shared" si="13"/>
        <v>-0.40388493790468105</v>
      </c>
      <c r="U35" s="29">
        <v>37863</v>
      </c>
    </row>
    <row r="36" spans="1:21" ht="15.75" customHeight="1">
      <c r="A36" s="25"/>
      <c r="B36" s="280"/>
      <c r="C36" s="27" t="s">
        <v>111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2"/>
        <v>28886</v>
      </c>
      <c r="R36" s="23"/>
      <c r="S36" s="28">
        <v>18672</v>
      </c>
      <c r="T36" s="208">
        <f t="shared" si="13"/>
        <v>0.54702227934875758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2"/>
        <v>8229</v>
      </c>
      <c r="R37" s="23"/>
      <c r="S37" s="33">
        <v>8399</v>
      </c>
      <c r="T37" s="182">
        <f t="shared" si="13"/>
        <v>-2.024050482200257E-2</v>
      </c>
      <c r="U37" s="34">
        <v>9427</v>
      </c>
    </row>
    <row r="38" spans="1:21" ht="15.75" customHeight="1">
      <c r="A38" s="25"/>
      <c r="B38" s="280" t="s">
        <v>37</v>
      </c>
      <c r="C38" s="27" t="s">
        <v>57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2"/>
        <v>3460</v>
      </c>
      <c r="R38" s="23"/>
      <c r="S38" s="28">
        <v>3622</v>
      </c>
      <c r="T38" s="181">
        <f t="shared" si="13"/>
        <v>-4.4726670347874142E-2</v>
      </c>
      <c r="U38" s="29">
        <v>5731</v>
      </c>
    </row>
    <row r="39" spans="1:21" ht="15.75" customHeight="1">
      <c r="A39" s="25"/>
      <c r="B39" s="281" t="s">
        <v>38</v>
      </c>
      <c r="C39" s="36" t="s">
        <v>115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2"/>
        <v>12</v>
      </c>
      <c r="R39" s="23"/>
      <c r="S39" s="33">
        <v>15</v>
      </c>
      <c r="T39" s="300">
        <f t="shared" si="13"/>
        <v>-0.19999999999999996</v>
      </c>
      <c r="U39" s="34">
        <v>38</v>
      </c>
    </row>
    <row r="40" spans="1:21" ht="15.75" customHeight="1">
      <c r="A40" s="39"/>
      <c r="B40" s="310" t="s">
        <v>98</v>
      </c>
      <c r="C40" s="311"/>
      <c r="D40" s="42"/>
      <c r="E40" s="43">
        <f>SUM(E32:E39)</f>
        <v>3511</v>
      </c>
      <c r="F40" s="43">
        <f t="shared" ref="F40:P40" si="14">SUM(F32:F39)</f>
        <v>3592</v>
      </c>
      <c r="G40" s="43">
        <f t="shared" si="14"/>
        <v>3941</v>
      </c>
      <c r="H40" s="43">
        <f t="shared" si="14"/>
        <v>4329</v>
      </c>
      <c r="I40" s="43">
        <f t="shared" si="14"/>
        <v>4091</v>
      </c>
      <c r="J40" s="43">
        <f t="shared" si="14"/>
        <v>4327</v>
      </c>
      <c r="K40" s="43">
        <f t="shared" si="14"/>
        <v>5238</v>
      </c>
      <c r="L40" s="43">
        <f t="shared" si="14"/>
        <v>4502</v>
      </c>
      <c r="M40" s="43">
        <f t="shared" si="14"/>
        <v>4133</v>
      </c>
      <c r="N40" s="43">
        <f t="shared" si="14"/>
        <v>4278</v>
      </c>
      <c r="O40" s="43">
        <f t="shared" si="14"/>
        <v>4253</v>
      </c>
      <c r="P40" s="43">
        <f t="shared" si="14"/>
        <v>6005</v>
      </c>
      <c r="Q40" s="44">
        <f>SUM(E40:P40)</f>
        <v>52200</v>
      </c>
      <c r="R40" s="45"/>
      <c r="S40" s="43">
        <f t="shared" ref="S40" si="15">SUM(S32:S39)</f>
        <v>44877</v>
      </c>
      <c r="T40" s="183">
        <f t="shared" si="13"/>
        <v>0.16317935690888419</v>
      </c>
      <c r="U40" s="44">
        <f>SUM(U32:U39)</f>
        <v>70847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7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v>73</v>
      </c>
      <c r="T42" s="184">
        <f t="shared" ref="T42:T45" si="16">Q42/S42-1</f>
        <v>-1</v>
      </c>
      <c r="U42" s="173">
        <v>1014</v>
      </c>
    </row>
    <row r="43" spans="1:21" ht="15.75" customHeight="1">
      <c r="A43" s="204"/>
      <c r="B43" s="328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>
        <v>150</v>
      </c>
      <c r="T43" s="216">
        <f t="shared" si="16"/>
        <v>-0.4</v>
      </c>
      <c r="U43" s="207">
        <v>150</v>
      </c>
    </row>
    <row r="44" spans="1:21" ht="15.75" customHeight="1">
      <c r="A44" s="150"/>
      <c r="B44" s="323" t="s">
        <v>96</v>
      </c>
      <c r="C44" s="324"/>
      <c r="D44" s="42"/>
      <c r="E44" s="43">
        <f>E43+E42</f>
        <v>0</v>
      </c>
      <c r="F44" s="43">
        <f t="shared" ref="F44:Q44" si="17">F43+F42</f>
        <v>0</v>
      </c>
      <c r="G44" s="43">
        <f t="shared" si="17"/>
        <v>0</v>
      </c>
      <c r="H44" s="43">
        <f t="shared" si="17"/>
        <v>0</v>
      </c>
      <c r="I44" s="43">
        <f t="shared" si="17"/>
        <v>0</v>
      </c>
      <c r="J44" s="43">
        <f t="shared" si="17"/>
        <v>90</v>
      </c>
      <c r="K44" s="43">
        <f t="shared" si="17"/>
        <v>0</v>
      </c>
      <c r="L44" s="43">
        <f t="shared" si="17"/>
        <v>0</v>
      </c>
      <c r="M44" s="43">
        <f t="shared" si="17"/>
        <v>0</v>
      </c>
      <c r="N44" s="43">
        <f t="shared" si="17"/>
        <v>0</v>
      </c>
      <c r="O44" s="43">
        <f t="shared" si="17"/>
        <v>0</v>
      </c>
      <c r="P44" s="43">
        <f t="shared" si="17"/>
        <v>0</v>
      </c>
      <c r="Q44" s="44">
        <f t="shared" si="17"/>
        <v>90</v>
      </c>
      <c r="R44" s="45"/>
      <c r="S44" s="43">
        <f t="shared" ref="S44" si="18">S43+S42</f>
        <v>223</v>
      </c>
      <c r="T44" s="183">
        <f t="shared" si="16"/>
        <v>-0.5964125560538116</v>
      </c>
      <c r="U44" s="44">
        <f>U43+U42</f>
        <v>1164</v>
      </c>
    </row>
    <row r="45" spans="1:21" ht="15.75" customHeight="1">
      <c r="A45" s="334" t="s">
        <v>97</v>
      </c>
      <c r="B45" s="335"/>
      <c r="C45" s="336"/>
      <c r="D45" s="42"/>
      <c r="E45" s="69">
        <f>E44+E40</f>
        <v>3511</v>
      </c>
      <c r="F45" s="69">
        <f t="shared" ref="F45:Q45" si="19">F44+F40</f>
        <v>3592</v>
      </c>
      <c r="G45" s="69">
        <f t="shared" si="19"/>
        <v>3941</v>
      </c>
      <c r="H45" s="69">
        <f t="shared" si="19"/>
        <v>4329</v>
      </c>
      <c r="I45" s="69">
        <f t="shared" si="19"/>
        <v>4091</v>
      </c>
      <c r="J45" s="69">
        <f t="shared" si="19"/>
        <v>4417</v>
      </c>
      <c r="K45" s="69">
        <f t="shared" si="19"/>
        <v>5238</v>
      </c>
      <c r="L45" s="69">
        <f t="shared" si="19"/>
        <v>4502</v>
      </c>
      <c r="M45" s="69">
        <f t="shared" si="19"/>
        <v>4133</v>
      </c>
      <c r="N45" s="69">
        <f t="shared" si="19"/>
        <v>4278</v>
      </c>
      <c r="O45" s="69">
        <f t="shared" si="19"/>
        <v>4253</v>
      </c>
      <c r="P45" s="69">
        <f t="shared" si="19"/>
        <v>6005</v>
      </c>
      <c r="Q45" s="70">
        <f t="shared" si="19"/>
        <v>52290</v>
      </c>
      <c r="R45" s="45"/>
      <c r="S45" s="69">
        <f t="shared" ref="S45" si="20">S44+S40</f>
        <v>45100</v>
      </c>
      <c r="T45" s="185">
        <f t="shared" si="16"/>
        <v>0.15942350332594235</v>
      </c>
      <c r="U45" s="70">
        <f>U40+U44</f>
        <v>72011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332" t="s">
        <v>206</v>
      </c>
      <c r="B47" s="333"/>
      <c r="C47" s="289" t="s">
        <v>208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210</v>
      </c>
      <c r="C48" s="290" t="s">
        <v>207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209</v>
      </c>
      <c r="E49" s="295"/>
      <c r="F49" s="298"/>
      <c r="G49" s="296">
        <f>SUM(G47:G48)</f>
        <v>2588</v>
      </c>
      <c r="H49" s="296">
        <f t="shared" ref="H49:Q49" si="21">SUM(H47:H48)</f>
        <v>2994</v>
      </c>
      <c r="I49" s="296">
        <f t="shared" si="21"/>
        <v>3053</v>
      </c>
      <c r="J49" s="296">
        <f t="shared" si="21"/>
        <v>2797</v>
      </c>
      <c r="K49" s="296">
        <f t="shared" si="21"/>
        <v>2511</v>
      </c>
      <c r="L49" s="296">
        <f t="shared" si="21"/>
        <v>2277</v>
      </c>
      <c r="M49" s="297">
        <f t="shared" si="21"/>
        <v>1872</v>
      </c>
      <c r="N49" s="297">
        <f t="shared" si="21"/>
        <v>2538</v>
      </c>
      <c r="O49" s="297">
        <f t="shared" si="21"/>
        <v>2182</v>
      </c>
      <c r="P49" s="297">
        <f t="shared" si="21"/>
        <v>2525</v>
      </c>
      <c r="Q49" s="297">
        <f t="shared" si="21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L34" sqref="L34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113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2" t="s">
        <v>114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9"/>
      <c r="S3" s="315" t="s">
        <v>102</v>
      </c>
      <c r="T3" s="316"/>
      <c r="U3" s="317"/>
    </row>
    <row r="4" spans="1:21" ht="16.5">
      <c r="A4" s="318" t="s">
        <v>16</v>
      </c>
      <c r="B4" s="319"/>
      <c r="C4" s="32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203</v>
      </c>
      <c r="T4" s="13" t="s">
        <v>29</v>
      </c>
      <c r="U4" s="13" t="s">
        <v>213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1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322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 t="shared" ref="T7:T9" si="3">Q7/S7-1</f>
        <v>-1</v>
      </c>
      <c r="U7" s="29">
        <f>U21+U33</f>
        <v>15335</v>
      </c>
    </row>
    <row r="8" spans="1:21" ht="15.75" customHeight="1">
      <c r="A8" s="25"/>
      <c r="B8" s="322"/>
      <c r="C8" s="27" t="s">
        <v>35</v>
      </c>
      <c r="D8" s="10"/>
      <c r="E8" s="28">
        <f t="shared" ref="E8:P8" si="4">E22+E34+E43</f>
        <v>152</v>
      </c>
      <c r="F8" s="28">
        <f t="shared" si="4"/>
        <v>150</v>
      </c>
      <c r="G8" s="28">
        <f t="shared" si="4"/>
        <v>50</v>
      </c>
      <c r="H8" s="28">
        <f t="shared" si="4"/>
        <v>0</v>
      </c>
      <c r="I8" s="28">
        <f t="shared" si="4"/>
        <v>86</v>
      </c>
      <c r="J8" s="28">
        <f t="shared" si="4"/>
        <v>47</v>
      </c>
      <c r="K8" s="28">
        <f t="shared" si="4"/>
        <v>7</v>
      </c>
      <c r="L8" s="28">
        <f t="shared" si="4"/>
        <v>6</v>
      </c>
      <c r="M8" s="28">
        <f t="shared" si="4"/>
        <v>30</v>
      </c>
      <c r="N8" s="28">
        <f t="shared" si="4"/>
        <v>0</v>
      </c>
      <c r="O8" s="28">
        <f t="shared" si="4"/>
        <v>5</v>
      </c>
      <c r="P8" s="28">
        <f t="shared" si="4"/>
        <v>5</v>
      </c>
      <c r="Q8" s="29">
        <f t="shared" si="1"/>
        <v>538</v>
      </c>
      <c r="R8" s="23"/>
      <c r="S8" s="29">
        <f>S22+S34</f>
        <v>2683</v>
      </c>
      <c r="T8" s="208">
        <f t="shared" si="3"/>
        <v>-0.79947819604919867</v>
      </c>
      <c r="U8" s="29">
        <f>U22+U34</f>
        <v>1481</v>
      </c>
    </row>
    <row r="9" spans="1:21" ht="15.75" customHeight="1">
      <c r="A9" s="25"/>
      <c r="B9" s="322"/>
      <c r="C9" s="27" t="s">
        <v>55</v>
      </c>
      <c r="D9" s="10"/>
      <c r="E9" s="28">
        <f t="shared" ref="E9:P9" si="5">E23+E35</f>
        <v>3479</v>
      </c>
      <c r="F9" s="28">
        <f t="shared" si="5"/>
        <v>2770</v>
      </c>
      <c r="G9" s="28">
        <f t="shared" si="5"/>
        <v>2816</v>
      </c>
      <c r="H9" s="28">
        <f t="shared" si="5"/>
        <v>2086</v>
      </c>
      <c r="I9" s="28">
        <f t="shared" si="5"/>
        <v>1967</v>
      </c>
      <c r="J9" s="28">
        <f t="shared" si="5"/>
        <v>1786</v>
      </c>
      <c r="K9" s="28">
        <f t="shared" si="5"/>
        <v>1465</v>
      </c>
      <c r="L9" s="28">
        <f t="shared" si="5"/>
        <v>1647</v>
      </c>
      <c r="M9" s="28">
        <f t="shared" si="5"/>
        <v>1604</v>
      </c>
      <c r="N9" s="28">
        <f t="shared" si="5"/>
        <v>1515</v>
      </c>
      <c r="O9" s="28">
        <f t="shared" si="5"/>
        <v>1619</v>
      </c>
      <c r="P9" s="28">
        <f t="shared" si="5"/>
        <v>2344</v>
      </c>
      <c r="Q9" s="29">
        <f t="shared" si="1"/>
        <v>25098</v>
      </c>
      <c r="R9" s="23"/>
      <c r="S9" s="29">
        <f>S23+S35</f>
        <v>59703</v>
      </c>
      <c r="T9" s="188">
        <f t="shared" si="3"/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112</v>
      </c>
      <c r="D10" s="10"/>
      <c r="E10" s="28">
        <f t="shared" ref="E10:P10" si="6">E24+E36</f>
        <v>2326</v>
      </c>
      <c r="F10" s="28">
        <f t="shared" si="6"/>
        <v>2902</v>
      </c>
      <c r="G10" s="28">
        <f t="shared" si="6"/>
        <v>4598</v>
      </c>
      <c r="H10" s="28">
        <f t="shared" si="6"/>
        <v>5747</v>
      </c>
      <c r="I10" s="28">
        <f t="shared" si="6"/>
        <v>5393</v>
      </c>
      <c r="J10" s="28">
        <f t="shared" si="6"/>
        <v>6039</v>
      </c>
      <c r="K10" s="28">
        <f t="shared" si="6"/>
        <v>5998</v>
      </c>
      <c r="L10" s="28">
        <f t="shared" si="6"/>
        <v>5130</v>
      </c>
      <c r="M10" s="28">
        <f t="shared" si="6"/>
        <v>5390</v>
      </c>
      <c r="N10" s="28">
        <f t="shared" si="6"/>
        <v>7000</v>
      </c>
      <c r="O10" s="28">
        <f t="shared" si="6"/>
        <v>6290</v>
      </c>
      <c r="P10" s="28">
        <f t="shared" si="6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7">E25+E37</f>
        <v>2785</v>
      </c>
      <c r="F11" s="33">
        <f t="shared" si="7"/>
        <v>2584</v>
      </c>
      <c r="G11" s="33">
        <f t="shared" si="7"/>
        <v>3573</v>
      </c>
      <c r="H11" s="33">
        <f t="shared" si="7"/>
        <v>2817</v>
      </c>
      <c r="I11" s="33">
        <f t="shared" si="7"/>
        <v>2534</v>
      </c>
      <c r="J11" s="33">
        <f t="shared" si="7"/>
        <v>3012</v>
      </c>
      <c r="K11" s="33">
        <f t="shared" si="7"/>
        <v>2917</v>
      </c>
      <c r="L11" s="33">
        <f t="shared" si="7"/>
        <v>2485</v>
      </c>
      <c r="M11" s="33">
        <f t="shared" si="7"/>
        <v>2632</v>
      </c>
      <c r="N11" s="33">
        <f t="shared" si="7"/>
        <v>2984</v>
      </c>
      <c r="O11" s="33">
        <f t="shared" si="7"/>
        <v>2581</v>
      </c>
      <c r="P11" s="33">
        <f t="shared" si="7"/>
        <v>3400</v>
      </c>
      <c r="Q11" s="34">
        <f t="shared" si="1"/>
        <v>34304</v>
      </c>
      <c r="R11" s="23"/>
      <c r="S11" s="23">
        <f>S25+S37</f>
        <v>37719</v>
      </c>
      <c r="T11" s="189">
        <f t="shared" ref="T11:T15" si="8"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58</v>
      </c>
      <c r="D12" s="10"/>
      <c r="E12" s="28">
        <f t="shared" ref="E12:P12" si="9">E26+E38</f>
        <v>585</v>
      </c>
      <c r="F12" s="28">
        <f t="shared" si="9"/>
        <v>577</v>
      </c>
      <c r="G12" s="28">
        <f t="shared" si="9"/>
        <v>1013</v>
      </c>
      <c r="H12" s="28">
        <f t="shared" si="9"/>
        <v>981</v>
      </c>
      <c r="I12" s="28">
        <f t="shared" si="9"/>
        <v>819</v>
      </c>
      <c r="J12" s="28">
        <f t="shared" si="9"/>
        <v>778</v>
      </c>
      <c r="K12" s="28">
        <f t="shared" si="9"/>
        <v>639</v>
      </c>
      <c r="L12" s="28">
        <f t="shared" si="9"/>
        <v>790</v>
      </c>
      <c r="M12" s="28">
        <f t="shared" si="9"/>
        <v>718</v>
      </c>
      <c r="N12" s="28">
        <f t="shared" si="9"/>
        <v>497</v>
      </c>
      <c r="O12" s="28">
        <f t="shared" si="9"/>
        <v>840</v>
      </c>
      <c r="P12" s="28">
        <f t="shared" si="9"/>
        <v>1068</v>
      </c>
      <c r="Q12" s="29">
        <f t="shared" si="1"/>
        <v>9305</v>
      </c>
      <c r="R12" s="23"/>
      <c r="S12" s="29">
        <f>S26+S38</f>
        <v>14806</v>
      </c>
      <c r="T12" s="188">
        <f t="shared" si="8"/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116</v>
      </c>
      <c r="D13" s="10"/>
      <c r="E13" s="33">
        <f t="shared" ref="E13:P13" si="10">E27+E39</f>
        <v>95</v>
      </c>
      <c r="F13" s="33">
        <f t="shared" si="10"/>
        <v>112</v>
      </c>
      <c r="G13" s="33">
        <f t="shared" si="10"/>
        <v>118</v>
      </c>
      <c r="H13" s="33">
        <f t="shared" si="10"/>
        <v>123</v>
      </c>
      <c r="I13" s="33">
        <f t="shared" si="10"/>
        <v>85</v>
      </c>
      <c r="J13" s="33">
        <f t="shared" si="10"/>
        <v>100</v>
      </c>
      <c r="K13" s="33">
        <f t="shared" si="10"/>
        <v>100</v>
      </c>
      <c r="L13" s="33">
        <f t="shared" si="10"/>
        <v>69</v>
      </c>
      <c r="M13" s="33">
        <f t="shared" si="10"/>
        <v>129</v>
      </c>
      <c r="N13" s="33">
        <f t="shared" si="10"/>
        <v>119</v>
      </c>
      <c r="O13" s="33">
        <f t="shared" si="10"/>
        <v>111</v>
      </c>
      <c r="P13" s="33">
        <f t="shared" si="10"/>
        <v>145</v>
      </c>
      <c r="Q13" s="34">
        <f t="shared" si="1"/>
        <v>1306</v>
      </c>
      <c r="R13" s="23"/>
      <c r="S13" s="23">
        <f>S27+S39</f>
        <v>2735</v>
      </c>
      <c r="T13" s="189">
        <f t="shared" si="8"/>
        <v>-0.52248628884826331</v>
      </c>
      <c r="U13" s="23">
        <f>U27+U39</f>
        <v>3289</v>
      </c>
    </row>
    <row r="14" spans="1:21" ht="15.75" customHeight="1">
      <c r="A14" s="150"/>
      <c r="B14" s="323" t="s">
        <v>95</v>
      </c>
      <c r="C14" s="324"/>
      <c r="D14" s="10"/>
      <c r="E14" s="151">
        <f>E28+E40</f>
        <v>10321</v>
      </c>
      <c r="F14" s="151">
        <f t="shared" ref="F14:P14" si="11">F28+F40</f>
        <v>9574</v>
      </c>
      <c r="G14" s="151">
        <f t="shared" si="11"/>
        <v>12870</v>
      </c>
      <c r="H14" s="151">
        <f t="shared" si="11"/>
        <v>12531</v>
      </c>
      <c r="I14" s="151">
        <f t="shared" si="11"/>
        <v>11910</v>
      </c>
      <c r="J14" s="151">
        <f t="shared" si="11"/>
        <v>12372</v>
      </c>
      <c r="K14" s="151">
        <f>K28+K40</f>
        <v>11813</v>
      </c>
      <c r="L14" s="151">
        <f t="shared" si="11"/>
        <v>10771</v>
      </c>
      <c r="M14" s="151">
        <f t="shared" si="11"/>
        <v>11489</v>
      </c>
      <c r="N14" s="151">
        <f t="shared" si="11"/>
        <v>13359</v>
      </c>
      <c r="O14" s="151">
        <f t="shared" si="11"/>
        <v>12415</v>
      </c>
      <c r="P14" s="151">
        <f t="shared" si="11"/>
        <v>15116</v>
      </c>
      <c r="Q14" s="152">
        <f t="shared" si="1"/>
        <v>144541</v>
      </c>
      <c r="R14" s="23"/>
      <c r="S14" s="170">
        <f>SUM(S6:S13)</f>
        <v>139883</v>
      </c>
      <c r="T14" s="190">
        <f t="shared" si="8"/>
        <v>3.3299257236404811E-2</v>
      </c>
      <c r="U14" s="170">
        <f>SUM(U6:U13)</f>
        <v>142710</v>
      </c>
    </row>
    <row r="15" spans="1:21" ht="15.75" customHeight="1">
      <c r="A15" s="39"/>
      <c r="B15" s="325" t="s">
        <v>81</v>
      </c>
      <c r="C15" s="326"/>
      <c r="D15" s="153"/>
      <c r="E15" s="193">
        <f t="shared" ref="E15:P15" si="12">E14+E44</f>
        <v>10321</v>
      </c>
      <c r="F15" s="193">
        <f t="shared" si="12"/>
        <v>9724</v>
      </c>
      <c r="G15" s="193">
        <f t="shared" si="12"/>
        <v>12870</v>
      </c>
      <c r="H15" s="193">
        <f t="shared" si="12"/>
        <v>12531</v>
      </c>
      <c r="I15" s="193">
        <f t="shared" si="12"/>
        <v>11982</v>
      </c>
      <c r="J15" s="193">
        <f t="shared" si="12"/>
        <v>12372</v>
      </c>
      <c r="K15" s="193">
        <f t="shared" si="12"/>
        <v>11814</v>
      </c>
      <c r="L15" s="193">
        <f t="shared" si="12"/>
        <v>10771</v>
      </c>
      <c r="M15" s="193">
        <f t="shared" si="12"/>
        <v>11489</v>
      </c>
      <c r="N15" s="193">
        <f t="shared" si="12"/>
        <v>13359</v>
      </c>
      <c r="O15" s="193">
        <f t="shared" si="12"/>
        <v>12415</v>
      </c>
      <c r="P15" s="193">
        <f t="shared" si="12"/>
        <v>15116</v>
      </c>
      <c r="Q15" s="194">
        <f>SUM(E15:P15)</f>
        <v>144764</v>
      </c>
      <c r="R15" s="195"/>
      <c r="S15" s="194">
        <f>S14+S44</f>
        <v>141047</v>
      </c>
      <c r="T15" s="196">
        <f t="shared" si="8"/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18" t="s">
        <v>39</v>
      </c>
      <c r="B18" s="319"/>
      <c r="C18" s="320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203</v>
      </c>
      <c r="T18" s="13" t="s">
        <v>29</v>
      </c>
      <c r="U18" s="13" t="s">
        <v>213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1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3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322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322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322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3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111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3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3"/>
        <v>25905</v>
      </c>
      <c r="R25" s="23"/>
      <c r="S25" s="23">
        <v>28292</v>
      </c>
      <c r="T25" s="182">
        <f t="shared" ref="T25:T28" si="14"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57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3"/>
        <v>5683</v>
      </c>
      <c r="R26" s="23"/>
      <c r="S26" s="29">
        <v>9075</v>
      </c>
      <c r="T26" s="181">
        <f t="shared" si="14"/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116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3"/>
        <v>1291</v>
      </c>
      <c r="R27" s="23"/>
      <c r="S27" s="23">
        <v>2697</v>
      </c>
      <c r="T27" s="182">
        <f t="shared" si="14"/>
        <v>-0.52131998516870603</v>
      </c>
      <c r="U27" s="34">
        <v>3215</v>
      </c>
    </row>
    <row r="28" spans="1:21" ht="15.75" customHeight="1">
      <c r="A28" s="39"/>
      <c r="B28" s="310" t="s">
        <v>82</v>
      </c>
      <c r="C28" s="311"/>
      <c r="D28" s="42"/>
      <c r="E28" s="43">
        <f t="shared" ref="E28:P28" si="15">SUM(E20:E27)</f>
        <v>6817</v>
      </c>
      <c r="F28" s="43">
        <f t="shared" si="15"/>
        <v>6571</v>
      </c>
      <c r="G28" s="43">
        <f t="shared" si="15"/>
        <v>7719</v>
      </c>
      <c r="H28" s="43">
        <f t="shared" si="15"/>
        <v>8130</v>
      </c>
      <c r="I28" s="43">
        <f t="shared" si="15"/>
        <v>7753</v>
      </c>
      <c r="J28" s="43">
        <f t="shared" si="15"/>
        <v>8420</v>
      </c>
      <c r="K28" s="43">
        <f t="shared" si="15"/>
        <v>8210</v>
      </c>
      <c r="L28" s="43">
        <f t="shared" si="15"/>
        <v>7517</v>
      </c>
      <c r="M28" s="43">
        <f t="shared" si="15"/>
        <v>8106</v>
      </c>
      <c r="N28" s="43">
        <f t="shared" si="15"/>
        <v>10008</v>
      </c>
      <c r="O28" s="43">
        <f t="shared" si="15"/>
        <v>9062</v>
      </c>
      <c r="P28" s="43">
        <f t="shared" si="15"/>
        <v>11351</v>
      </c>
      <c r="Q28" s="44">
        <f>SUM(E28:P28)</f>
        <v>99664</v>
      </c>
      <c r="R28" s="45"/>
      <c r="S28" s="44">
        <f>SUM(S20:S27)</f>
        <v>69036</v>
      </c>
      <c r="T28" s="183">
        <f t="shared" si="14"/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8" t="s">
        <v>45</v>
      </c>
      <c r="B30" s="319"/>
      <c r="C30" s="320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203</v>
      </c>
      <c r="T30" s="13" t="s">
        <v>29</v>
      </c>
      <c r="U30" s="13" t="s">
        <v>213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1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6">SUM(E32:P32)</f>
        <v>4360</v>
      </c>
      <c r="R32" s="23"/>
      <c r="S32" s="22">
        <v>6225</v>
      </c>
      <c r="T32" s="180">
        <f t="shared" ref="T32:T35" si="17">Q32/S32-1</f>
        <v>-0.29959839357429718</v>
      </c>
      <c r="U32" s="22">
        <v>7291</v>
      </c>
    </row>
    <row r="33" spans="1:21" ht="15.75" customHeight="1">
      <c r="A33" s="25"/>
      <c r="B33" s="322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6"/>
        <v>0</v>
      </c>
      <c r="R33" s="23"/>
      <c r="S33" s="29">
        <v>8880</v>
      </c>
      <c r="T33" s="181">
        <f t="shared" si="17"/>
        <v>-1</v>
      </c>
      <c r="U33" s="29">
        <v>15335</v>
      </c>
    </row>
    <row r="34" spans="1:21" ht="15.75" customHeight="1">
      <c r="A34" s="25"/>
      <c r="B34" s="322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6"/>
        <v>388</v>
      </c>
      <c r="R34" s="23"/>
      <c r="S34" s="29">
        <v>2683</v>
      </c>
      <c r="T34" s="208">
        <f t="shared" si="17"/>
        <v>-0.85538576220648532</v>
      </c>
      <c r="U34" s="29">
        <v>1481</v>
      </c>
    </row>
    <row r="35" spans="1:21" ht="15.75" customHeight="1">
      <c r="A35" s="25"/>
      <c r="B35" s="322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6"/>
        <v>9421</v>
      </c>
      <c r="R35" s="23"/>
      <c r="S35" s="29">
        <v>37863</v>
      </c>
      <c r="T35" s="181">
        <f t="shared" si="17"/>
        <v>-0.75118189261284107</v>
      </c>
      <c r="U35" s="29">
        <v>37437</v>
      </c>
    </row>
    <row r="36" spans="1:21" ht="15.75" customHeight="1">
      <c r="A36" s="25"/>
      <c r="B36" s="219"/>
      <c r="C36" s="27" t="s">
        <v>111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6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6"/>
        <v>8399</v>
      </c>
      <c r="R37" s="23"/>
      <c r="S37" s="23">
        <v>9427</v>
      </c>
      <c r="T37" s="182">
        <f t="shared" ref="T37:T38" si="18"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57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6"/>
        <v>3622</v>
      </c>
      <c r="R38" s="23"/>
      <c r="S38" s="29">
        <v>5731</v>
      </c>
      <c r="T38" s="181">
        <f t="shared" si="18"/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115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6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310" t="s">
        <v>98</v>
      </c>
      <c r="C40" s="311"/>
      <c r="D40" s="42"/>
      <c r="E40" s="43">
        <f>SUM(E32:E39)</f>
        <v>3504</v>
      </c>
      <c r="F40" s="43">
        <f t="shared" ref="F40:P40" si="19">SUM(F32:F39)</f>
        <v>3003</v>
      </c>
      <c r="G40" s="43">
        <f t="shared" si="19"/>
        <v>5151</v>
      </c>
      <c r="H40" s="43">
        <f t="shared" si="19"/>
        <v>4401</v>
      </c>
      <c r="I40" s="43">
        <f t="shared" si="19"/>
        <v>4157</v>
      </c>
      <c r="J40" s="43">
        <f t="shared" si="19"/>
        <v>3952</v>
      </c>
      <c r="K40" s="43">
        <f t="shared" si="19"/>
        <v>3603</v>
      </c>
      <c r="L40" s="43">
        <f t="shared" si="19"/>
        <v>3254</v>
      </c>
      <c r="M40" s="43">
        <f t="shared" si="19"/>
        <v>3383</v>
      </c>
      <c r="N40" s="43">
        <f t="shared" si="19"/>
        <v>3351</v>
      </c>
      <c r="O40" s="43">
        <f t="shared" si="19"/>
        <v>3353</v>
      </c>
      <c r="P40" s="43">
        <f t="shared" si="19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7" t="s">
        <v>32</v>
      </c>
      <c r="C42" s="62" t="s">
        <v>106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328"/>
      <c r="C43" s="36" t="s">
        <v>105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323" t="s">
        <v>96</v>
      </c>
      <c r="C44" s="324"/>
      <c r="D44" s="42"/>
      <c r="E44" s="43">
        <f>E43+E42</f>
        <v>0</v>
      </c>
      <c r="F44" s="43">
        <f t="shared" ref="F44:Q44" si="20">F43+F42</f>
        <v>150</v>
      </c>
      <c r="G44" s="43">
        <f t="shared" si="20"/>
        <v>0</v>
      </c>
      <c r="H44" s="43">
        <f t="shared" si="20"/>
        <v>0</v>
      </c>
      <c r="I44" s="43">
        <f t="shared" si="20"/>
        <v>72</v>
      </c>
      <c r="J44" s="43">
        <f t="shared" si="20"/>
        <v>0</v>
      </c>
      <c r="K44" s="43">
        <f t="shared" si="20"/>
        <v>1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223</v>
      </c>
      <c r="R44" s="45"/>
      <c r="S44" s="44">
        <f>S43+S42</f>
        <v>1164</v>
      </c>
      <c r="T44" s="183">
        <f t="shared" ref="T44:T45" si="21">Q44/S44-1</f>
        <v>-0.80841924398625431</v>
      </c>
      <c r="U44" s="44">
        <f>U43+U42</f>
        <v>2939</v>
      </c>
    </row>
    <row r="45" spans="1:21" ht="15.75" customHeight="1">
      <c r="A45" s="334" t="s">
        <v>97</v>
      </c>
      <c r="B45" s="335"/>
      <c r="C45" s="336"/>
      <c r="D45" s="42"/>
      <c r="E45" s="69">
        <f>E44+E40</f>
        <v>3504</v>
      </c>
      <c r="F45" s="69">
        <f t="shared" ref="F45:Q45" si="22">F44+F40</f>
        <v>3153</v>
      </c>
      <c r="G45" s="69">
        <f t="shared" si="22"/>
        <v>5151</v>
      </c>
      <c r="H45" s="69">
        <f t="shared" si="22"/>
        <v>4401</v>
      </c>
      <c r="I45" s="69">
        <f t="shared" si="22"/>
        <v>4229</v>
      </c>
      <c r="J45" s="69">
        <f t="shared" si="22"/>
        <v>3952</v>
      </c>
      <c r="K45" s="69">
        <f t="shared" si="22"/>
        <v>3604</v>
      </c>
      <c r="L45" s="69">
        <f t="shared" si="22"/>
        <v>3254</v>
      </c>
      <c r="M45" s="69">
        <f t="shared" si="22"/>
        <v>3383</v>
      </c>
      <c r="N45" s="69">
        <f t="shared" si="22"/>
        <v>3351</v>
      </c>
      <c r="O45" s="69">
        <f t="shared" si="22"/>
        <v>3353</v>
      </c>
      <c r="P45" s="69">
        <f t="shared" si="22"/>
        <v>3765</v>
      </c>
      <c r="Q45" s="70">
        <f t="shared" si="22"/>
        <v>45100</v>
      </c>
      <c r="R45" s="45"/>
      <c r="S45" s="70">
        <f>S44+S40</f>
        <v>72011</v>
      </c>
      <c r="T45" s="185">
        <f t="shared" si="21"/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  <mergeCell ref="B32:B35"/>
    <mergeCell ref="B40:C40"/>
    <mergeCell ref="B42:B43"/>
    <mergeCell ref="B44:C44"/>
    <mergeCell ref="A45:C45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zoomScale="80" zoomScaleNormal="80" workbookViewId="0">
      <pane xSplit="4" topLeftCell="E1" activePane="topRight" state="frozen"/>
      <selection pane="topRight" activeCell="N25" sqref="N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2" t="s">
        <v>109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9"/>
      <c r="S3" s="315" t="s">
        <v>102</v>
      </c>
      <c r="T3" s="316"/>
      <c r="U3" s="317"/>
    </row>
    <row r="4" spans="1:21" ht="16.5">
      <c r="A4" s="318" t="s">
        <v>16</v>
      </c>
      <c r="B4" s="319"/>
      <c r="C4" s="32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107</v>
      </c>
      <c r="T4" s="13" t="s">
        <v>29</v>
      </c>
      <c r="U4" s="13" t="s">
        <v>103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1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322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322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322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58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337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338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323" t="s">
        <v>95</v>
      </c>
      <c r="C14" s="324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325" t="s">
        <v>81</v>
      </c>
      <c r="C15" s="326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318" t="s">
        <v>39</v>
      </c>
      <c r="B18" s="319"/>
      <c r="C18" s="320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107</v>
      </c>
      <c r="T18" s="13" t="s">
        <v>29</v>
      </c>
      <c r="U18" s="13" t="s">
        <v>103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1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322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322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322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57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337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338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310" t="s">
        <v>82</v>
      </c>
      <c r="C28" s="311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8" t="s">
        <v>45</v>
      </c>
      <c r="B30" s="319"/>
      <c r="C30" s="320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107</v>
      </c>
      <c r="T30" s="13" t="s">
        <v>29</v>
      </c>
      <c r="U30" s="13" t="s">
        <v>103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1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322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322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322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57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310" t="s">
        <v>98</v>
      </c>
      <c r="C39" s="311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327" t="s">
        <v>32</v>
      </c>
      <c r="C41" s="62" t="s">
        <v>106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 t="shared" ref="T41:T44" si="15">Q41/S41-1</f>
        <v>-0.64408564408564406</v>
      </c>
      <c r="U41" s="173">
        <v>1464</v>
      </c>
    </row>
    <row r="42" spans="1:21" ht="15.75" customHeight="1">
      <c r="A42" s="204"/>
      <c r="B42" s="328"/>
      <c r="C42" s="36" t="s">
        <v>105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 t="shared" si="15"/>
        <v>0.66666666666666674</v>
      </c>
      <c r="U42" s="207">
        <v>0</v>
      </c>
    </row>
    <row r="43" spans="1:21" ht="15.75" customHeight="1">
      <c r="A43" s="150"/>
      <c r="B43" s="323" t="s">
        <v>96</v>
      </c>
      <c r="C43" s="324"/>
      <c r="D43" s="42"/>
      <c r="E43" s="43">
        <f>E42+E41</f>
        <v>72</v>
      </c>
      <c r="F43" s="43">
        <f t="shared" ref="F43:Q43" si="16">F42+F41</f>
        <v>72</v>
      </c>
      <c r="G43" s="43">
        <f t="shared" si="16"/>
        <v>72</v>
      </c>
      <c r="H43" s="43">
        <f t="shared" si="16"/>
        <v>0</v>
      </c>
      <c r="I43" s="43">
        <f t="shared" si="16"/>
        <v>6</v>
      </c>
      <c r="J43" s="43">
        <f t="shared" si="16"/>
        <v>72</v>
      </c>
      <c r="K43" s="43">
        <f t="shared" si="16"/>
        <v>144</v>
      </c>
      <c r="L43" s="43">
        <f t="shared" si="16"/>
        <v>108</v>
      </c>
      <c r="M43" s="43">
        <f t="shared" si="16"/>
        <v>72</v>
      </c>
      <c r="N43" s="43">
        <f t="shared" si="16"/>
        <v>108</v>
      </c>
      <c r="O43" s="43">
        <f t="shared" si="16"/>
        <v>222</v>
      </c>
      <c r="P43" s="43">
        <f t="shared" si="16"/>
        <v>216</v>
      </c>
      <c r="Q43" s="44">
        <f t="shared" si="16"/>
        <v>1164</v>
      </c>
      <c r="R43" s="45"/>
      <c r="S43" s="44">
        <f>S42+S41</f>
        <v>2939</v>
      </c>
      <c r="T43" s="183">
        <f t="shared" si="15"/>
        <v>-0.60394692072133371</v>
      </c>
      <c r="U43" s="44">
        <f>U42+U41</f>
        <v>1464</v>
      </c>
    </row>
    <row r="44" spans="1:21" ht="15.75" customHeight="1">
      <c r="A44" s="335" t="s">
        <v>97</v>
      </c>
      <c r="B44" s="335"/>
      <c r="C44" s="336"/>
      <c r="D44" s="42"/>
      <c r="E44" s="69">
        <f>E43+E39</f>
        <v>6189</v>
      </c>
      <c r="F44" s="69">
        <f t="shared" ref="F44:Q44" si="17">F43+F39</f>
        <v>6303</v>
      </c>
      <c r="G44" s="69">
        <f t="shared" si="17"/>
        <v>7382</v>
      </c>
      <c r="H44" s="69">
        <f t="shared" si="17"/>
        <v>7624</v>
      </c>
      <c r="I44" s="69">
        <f t="shared" si="17"/>
        <v>6807</v>
      </c>
      <c r="J44" s="69">
        <f t="shared" si="17"/>
        <v>6695</v>
      </c>
      <c r="K44" s="69">
        <f t="shared" si="17"/>
        <v>5801</v>
      </c>
      <c r="L44" s="69">
        <f t="shared" si="17"/>
        <v>4609</v>
      </c>
      <c r="M44" s="69">
        <f t="shared" si="17"/>
        <v>5323</v>
      </c>
      <c r="N44" s="69">
        <f t="shared" si="17"/>
        <v>6143</v>
      </c>
      <c r="O44" s="69">
        <f t="shared" si="17"/>
        <v>4416</v>
      </c>
      <c r="P44" s="69">
        <f t="shared" si="17"/>
        <v>4719</v>
      </c>
      <c r="Q44" s="70">
        <f t="shared" si="17"/>
        <v>72011</v>
      </c>
      <c r="R44" s="45"/>
      <c r="S44" s="70">
        <f>S43+S39</f>
        <v>81679</v>
      </c>
      <c r="T44" s="185">
        <f t="shared" si="15"/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S3:U3"/>
    <mergeCell ref="A4:C4"/>
    <mergeCell ref="B6:B9"/>
    <mergeCell ref="B12:B13"/>
    <mergeCell ref="B14:C14"/>
    <mergeCell ref="E3:Q3"/>
    <mergeCell ref="B39:C39"/>
    <mergeCell ref="B41:B42"/>
    <mergeCell ref="B43:C43"/>
    <mergeCell ref="A44:C44"/>
    <mergeCell ref="A30:C30"/>
    <mergeCell ref="B32:B35"/>
    <mergeCell ref="B15:C15"/>
    <mergeCell ref="A18:C18"/>
    <mergeCell ref="B20:B23"/>
    <mergeCell ref="B26:B27"/>
    <mergeCell ref="B28:C28"/>
  </mergeCells>
  <phoneticPr fontId="119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 T6:T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Q42" sqref="Q42:Q43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312" t="s">
        <v>51</v>
      </c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4"/>
      <c r="R4" s="9"/>
      <c r="S4" s="315" t="s">
        <v>102</v>
      </c>
      <c r="T4" s="316"/>
      <c r="U4" s="317"/>
    </row>
    <row r="5" spans="1:21" ht="16.5">
      <c r="A5" s="318" t="s">
        <v>16</v>
      </c>
      <c r="B5" s="319"/>
      <c r="C5" s="320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321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322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322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322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58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337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338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323" t="s">
        <v>95</v>
      </c>
      <c r="C15" s="324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325" t="s">
        <v>81</v>
      </c>
      <c r="C16" s="326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318" t="s">
        <v>39</v>
      </c>
      <c r="B19" s="319"/>
      <c r="C19" s="320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103</v>
      </c>
      <c r="T19" s="13" t="s">
        <v>29</v>
      </c>
      <c r="U19" s="13" t="s">
        <v>104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21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322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322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322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57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337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338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310" t="s">
        <v>82</v>
      </c>
      <c r="C29" s="311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318" t="s">
        <v>45</v>
      </c>
      <c r="B31" s="319"/>
      <c r="C31" s="320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103</v>
      </c>
      <c r="T31" s="13" t="s">
        <v>29</v>
      </c>
      <c r="U31" s="13" t="s">
        <v>104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321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322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322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322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57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310" t="s">
        <v>98</v>
      </c>
      <c r="C40" s="311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7" t="s">
        <v>32</v>
      </c>
      <c r="C42" s="62" t="s">
        <v>106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328"/>
      <c r="C43" s="36" t="s">
        <v>105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323" t="s">
        <v>96</v>
      </c>
      <c r="C44" s="324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335" t="s">
        <v>97</v>
      </c>
      <c r="B45" s="335"/>
      <c r="C45" s="336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110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S4:U4"/>
    <mergeCell ref="A5:C5"/>
    <mergeCell ref="A19:C19"/>
    <mergeCell ref="E4:Q4"/>
    <mergeCell ref="B15:C15"/>
    <mergeCell ref="B7:B10"/>
    <mergeCell ref="B13:B14"/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</mergeCells>
  <phoneticPr fontId="2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T19:T20 T30:T32 T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O36" sqref="O36"/>
      <selection pane="topRight" activeCell="O36" sqref="O36"/>
      <selection pane="bottomLeft" activeCell="O36" sqref="O36"/>
      <selection pane="bottomRight" activeCell="G23" sqref="G23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84</v>
      </c>
    </row>
    <row r="3" spans="1:26" ht="20.25" customHeight="1">
      <c r="E3" s="312" t="s">
        <v>85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9"/>
      <c r="S3" s="315" t="s">
        <v>49</v>
      </c>
      <c r="T3" s="317"/>
    </row>
    <row r="4" spans="1:26" ht="16.5">
      <c r="A4" s="318" t="s">
        <v>17</v>
      </c>
      <c r="B4" s="319"/>
      <c r="C4" s="32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86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87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88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323" t="s">
        <v>95</v>
      </c>
      <c r="C14" s="324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325" t="s">
        <v>81</v>
      </c>
      <c r="C15" s="326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318" t="s">
        <v>39</v>
      </c>
      <c r="B17" s="319"/>
      <c r="C17" s="320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89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88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318" t="s">
        <v>45</v>
      </c>
      <c r="B29" s="319"/>
      <c r="C29" s="320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89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88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90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11</vt:i4>
      </vt:variant>
    </vt:vector>
  </HeadingPairs>
  <TitlesOfParts>
    <vt:vector size="23" baseType="lpstr">
      <vt:lpstr>Cover</vt:lpstr>
      <vt:lpstr>Total Sales Vol. 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Cover!Print_Area</vt:lpstr>
      <vt:lpstr>'Total Sales Vol. 2019'!Print_Area</vt:lpstr>
    </vt:vector>
  </TitlesOfParts>
  <Company>symc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유재오(Yoo, Jae Oh) / IR팀</cp:lastModifiedBy>
  <cp:lastPrinted>2020-01-01T22:51:23Z</cp:lastPrinted>
  <dcterms:created xsi:type="dcterms:W3CDTF">2011-07-04T02:47:06Z</dcterms:created>
  <dcterms:modified xsi:type="dcterms:W3CDTF">2020-01-02T00:21:05Z</dcterms:modified>
</cp:coreProperties>
</file>